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15" windowWidth="11340" windowHeight="6540" tabRatio="811"/>
  </bookViews>
  <sheets>
    <sheet name="Introduction" sheetId="16" r:id="rId1"/>
    <sheet name="Populations" sheetId="10" r:id="rId2"/>
    <sheet name="Background-Report" sheetId="13" r:id="rId3"/>
    <sheet name="Injury" sheetId="14" r:id="rId4"/>
    <sheet name="Fall-related_Injuries" sheetId="17" r:id="rId5"/>
    <sheet name="Firearms-related_Injuries" sheetId="4" r:id="rId6"/>
    <sheet name="Assault-related_Injuries" sheetId="19" r:id="rId7"/>
    <sheet name="MVC_Injuries" sheetId="8" r:id="rId8"/>
    <sheet name="Suicide_Attempts" sheetId="9" r:id="rId9"/>
    <sheet name="Report" sheetId="11" r:id="rId10"/>
  </sheets>
  <calcPr calcId="145621"/>
</workbook>
</file>

<file path=xl/calcChain.xml><?xml version="1.0" encoding="utf-8"?>
<calcChain xmlns="http://schemas.openxmlformats.org/spreadsheetml/2006/main">
  <c r="D25" i="13" l="1"/>
  <c r="D17" i="13" l="1"/>
  <c r="D6" i="14"/>
  <c r="D33" i="9" l="1"/>
  <c r="D29" i="9"/>
  <c r="D25" i="9"/>
  <c r="D35" i="8"/>
  <c r="G35" i="8" s="1"/>
  <c r="D31" i="8"/>
  <c r="D27" i="8"/>
  <c r="G27" i="8" s="1"/>
  <c r="L33" i="19"/>
  <c r="L29" i="19"/>
  <c r="L25" i="19"/>
  <c r="D28" i="19"/>
  <c r="G28" i="19" s="1"/>
  <c r="D12" i="19"/>
  <c r="D33" i="4"/>
  <c r="D29" i="4"/>
  <c r="D25" i="4"/>
  <c r="L32" i="17"/>
  <c r="D35" i="17"/>
  <c r="D11" i="17"/>
  <c r="D29" i="14"/>
  <c r="D14" i="14"/>
  <c r="J16" i="19"/>
  <c r="L16" i="19" s="1"/>
  <c r="X37" i="11" s="1"/>
  <c r="J15" i="19"/>
  <c r="L15" i="19" s="1"/>
  <c r="V37" i="11" s="1"/>
  <c r="J14" i="19"/>
  <c r="L14" i="19" s="1"/>
  <c r="T37" i="11" s="1"/>
  <c r="J13" i="19"/>
  <c r="L13" i="19" s="1"/>
  <c r="R37" i="11" s="1"/>
  <c r="J12" i="19"/>
  <c r="L12" i="19" s="1"/>
  <c r="P37" i="11" s="1"/>
  <c r="J11" i="19"/>
  <c r="L11" i="19" s="1"/>
  <c r="M37" i="11" s="1"/>
  <c r="J10" i="19"/>
  <c r="L10" i="19" s="1"/>
  <c r="K37" i="11" s="1"/>
  <c r="J9" i="19"/>
  <c r="L9" i="19" s="1"/>
  <c r="I37" i="11" s="1"/>
  <c r="J8" i="19"/>
  <c r="L8" i="19" s="1"/>
  <c r="G37" i="11" s="1"/>
  <c r="J7" i="19"/>
  <c r="L7" i="19" s="1"/>
  <c r="E37" i="11" s="1"/>
  <c r="J6" i="19"/>
  <c r="L6" i="19" s="1"/>
  <c r="C37" i="11" s="1"/>
  <c r="J16" i="17"/>
  <c r="L16" i="17" s="1"/>
  <c r="X35" i="11" s="1"/>
  <c r="K16" i="17"/>
  <c r="W35" i="11"/>
  <c r="J15" i="17"/>
  <c r="L15" i="17" s="1"/>
  <c r="V35" i="11" s="1"/>
  <c r="K15" i="17"/>
  <c r="U35" i="11" s="1"/>
  <c r="J14" i="17"/>
  <c r="L14" i="17" s="1"/>
  <c r="T35" i="11" s="1"/>
  <c r="K14" i="17"/>
  <c r="S35" i="11" s="1"/>
  <c r="J13" i="17"/>
  <c r="L13" i="17" s="1"/>
  <c r="R35" i="11" s="1"/>
  <c r="K13" i="17"/>
  <c r="Q35" i="11" s="1"/>
  <c r="J12" i="17"/>
  <c r="L12" i="17" s="1"/>
  <c r="P35" i="11" s="1"/>
  <c r="K12" i="17"/>
  <c r="O35" i="11"/>
  <c r="J11" i="17"/>
  <c r="L11" i="17" s="1"/>
  <c r="M35" i="11" s="1"/>
  <c r="K11" i="17"/>
  <c r="L35" i="11" s="1"/>
  <c r="J10" i="17"/>
  <c r="L10" i="17" s="1"/>
  <c r="K35" i="11" s="1"/>
  <c r="K10" i="17"/>
  <c r="J35" i="11" s="1"/>
  <c r="J9" i="17"/>
  <c r="L9" i="17" s="1"/>
  <c r="I35" i="11" s="1"/>
  <c r="K9" i="17"/>
  <c r="H35" i="11" s="1"/>
  <c r="J8" i="17"/>
  <c r="L8" i="17" s="1"/>
  <c r="G35" i="11" s="1"/>
  <c r="K8" i="17"/>
  <c r="F35" i="11"/>
  <c r="J7" i="17"/>
  <c r="L7" i="17" s="1"/>
  <c r="E35" i="11" s="1"/>
  <c r="K7" i="17"/>
  <c r="D35" i="11" s="1"/>
  <c r="K6" i="17"/>
  <c r="B35" i="11" s="1"/>
  <c r="J6" i="17"/>
  <c r="L6" i="17" s="1"/>
  <c r="C35" i="11" s="1"/>
  <c r="J25" i="19"/>
  <c r="J26" i="19"/>
  <c r="J27" i="19"/>
  <c r="J28" i="19"/>
  <c r="J29" i="19"/>
  <c r="O29" i="19"/>
  <c r="J30" i="19"/>
  <c r="J31" i="19"/>
  <c r="J32" i="19"/>
  <c r="J33" i="19"/>
  <c r="J34" i="19"/>
  <c r="J35" i="19"/>
  <c r="B33" i="19"/>
  <c r="B32" i="19"/>
  <c r="B28" i="19"/>
  <c r="B30" i="19"/>
  <c r="B31" i="19"/>
  <c r="B26" i="19"/>
  <c r="B27" i="19"/>
  <c r="B29" i="19"/>
  <c r="D29" i="19" s="1"/>
  <c r="B34" i="19"/>
  <c r="B25" i="19"/>
  <c r="B35" i="19"/>
  <c r="C36" i="17"/>
  <c r="B20" i="11"/>
  <c r="K36" i="17"/>
  <c r="E20" i="11"/>
  <c r="J25" i="17"/>
  <c r="L25" i="17" s="1"/>
  <c r="J30" i="17"/>
  <c r="J26" i="17"/>
  <c r="J27" i="17"/>
  <c r="J28" i="17"/>
  <c r="J29" i="17"/>
  <c r="J31" i="17"/>
  <c r="J32" i="17"/>
  <c r="J33" i="17"/>
  <c r="J34" i="17"/>
  <c r="J35" i="17"/>
  <c r="B33" i="17"/>
  <c r="D33" i="17" s="1"/>
  <c r="G33" i="17"/>
  <c r="B32" i="17"/>
  <c r="B28" i="17"/>
  <c r="B30" i="17"/>
  <c r="B31" i="17"/>
  <c r="B26" i="17"/>
  <c r="B27" i="17"/>
  <c r="B36" i="17" s="1"/>
  <c r="B29" i="17"/>
  <c r="B34" i="17"/>
  <c r="D34" i="17" s="1"/>
  <c r="G34" i="17" s="1"/>
  <c r="B25" i="17"/>
  <c r="B35" i="17"/>
  <c r="B6" i="19"/>
  <c r="B7" i="19"/>
  <c r="B8" i="19"/>
  <c r="B9" i="19"/>
  <c r="B10" i="19"/>
  <c r="B11" i="19"/>
  <c r="B12" i="19"/>
  <c r="B13" i="19"/>
  <c r="D13" i="19" s="1"/>
  <c r="B14" i="19"/>
  <c r="B15" i="19"/>
  <c r="B16" i="19"/>
  <c r="D16" i="19" s="1"/>
  <c r="B6" i="17"/>
  <c r="B7" i="17"/>
  <c r="B8" i="17"/>
  <c r="B9" i="17"/>
  <c r="B11" i="17"/>
  <c r="B14" i="17"/>
  <c r="B10" i="17"/>
  <c r="B12" i="17"/>
  <c r="B13" i="17"/>
  <c r="B15" i="17"/>
  <c r="B16" i="17"/>
  <c r="C17" i="17"/>
  <c r="B10" i="11" s="1"/>
  <c r="A4" i="13"/>
  <c r="A1" i="19" s="1"/>
  <c r="K6" i="19"/>
  <c r="B37" i="11" s="1"/>
  <c r="K7" i="19"/>
  <c r="D37" i="11" s="1"/>
  <c r="K8" i="19"/>
  <c r="F37" i="11" s="1"/>
  <c r="K9" i="19"/>
  <c r="H37" i="11" s="1"/>
  <c r="K10" i="19"/>
  <c r="J37" i="11" s="1"/>
  <c r="K11" i="19"/>
  <c r="L37" i="11" s="1"/>
  <c r="K12" i="19"/>
  <c r="O37" i="11" s="1"/>
  <c r="K13" i="19"/>
  <c r="Q37" i="11" s="1"/>
  <c r="K14" i="19"/>
  <c r="S37" i="11" s="1"/>
  <c r="K15" i="19"/>
  <c r="U37" i="11" s="1"/>
  <c r="K16" i="19"/>
  <c r="W37" i="11" s="1"/>
  <c r="C17" i="19"/>
  <c r="B12" i="11" s="1"/>
  <c r="E17" i="19"/>
  <c r="F17" i="19"/>
  <c r="C36" i="19"/>
  <c r="B22" i="11" s="1"/>
  <c r="E36" i="19"/>
  <c r="F36" i="19"/>
  <c r="K36" i="19"/>
  <c r="E22" i="11" s="1"/>
  <c r="M36" i="19"/>
  <c r="N36" i="19"/>
  <c r="E17" i="17"/>
  <c r="F17" i="17"/>
  <c r="E36" i="17"/>
  <c r="F36" i="17"/>
  <c r="M36" i="17"/>
  <c r="N36" i="17"/>
  <c r="J16" i="8"/>
  <c r="L16" i="8" s="1"/>
  <c r="X38" i="11" s="1"/>
  <c r="K16" i="8"/>
  <c r="W38" i="11" s="1"/>
  <c r="J15" i="8"/>
  <c r="L15" i="8" s="1"/>
  <c r="K15" i="8"/>
  <c r="J14" i="8"/>
  <c r="L14" i="8" s="1"/>
  <c r="T38" i="11" s="1"/>
  <c r="K14" i="8"/>
  <c r="S38" i="11" s="1"/>
  <c r="J13" i="8"/>
  <c r="L13" i="8" s="1"/>
  <c r="K13" i="8"/>
  <c r="J12" i="8"/>
  <c r="L12" i="8" s="1"/>
  <c r="P38" i="11" s="1"/>
  <c r="K12" i="8"/>
  <c r="O38" i="11" s="1"/>
  <c r="J11" i="8"/>
  <c r="L11" i="8" s="1"/>
  <c r="K11" i="8"/>
  <c r="J10" i="8"/>
  <c r="L10" i="8" s="1"/>
  <c r="K38" i="11" s="1"/>
  <c r="K10" i="8"/>
  <c r="J38" i="11" s="1"/>
  <c r="J9" i="8"/>
  <c r="L9" i="8" s="1"/>
  <c r="K9" i="8"/>
  <c r="J8" i="8"/>
  <c r="L8" i="8"/>
  <c r="G38" i="11" s="1"/>
  <c r="K8" i="8"/>
  <c r="J7" i="8"/>
  <c r="L7" i="8" s="1"/>
  <c r="K7" i="8"/>
  <c r="J6" i="8"/>
  <c r="L6" i="8" s="1"/>
  <c r="C38" i="11" s="1"/>
  <c r="K6" i="8"/>
  <c r="J16" i="9"/>
  <c r="L16" i="9" s="1"/>
  <c r="X39" i="11" s="1"/>
  <c r="K16" i="9"/>
  <c r="J15" i="9"/>
  <c r="L15" i="9" s="1"/>
  <c r="V39" i="11" s="1"/>
  <c r="K15" i="9"/>
  <c r="J14" i="9"/>
  <c r="L14" i="9" s="1"/>
  <c r="K14" i="9"/>
  <c r="J13" i="9"/>
  <c r="L13" i="9" s="1"/>
  <c r="R39" i="11" s="1"/>
  <c r="K13" i="9"/>
  <c r="J12" i="9"/>
  <c r="L12" i="9" s="1"/>
  <c r="P39" i="11" s="1"/>
  <c r="K12" i="9"/>
  <c r="J11" i="9"/>
  <c r="L11" i="9" s="1"/>
  <c r="M39" i="11" s="1"/>
  <c r="K11" i="9"/>
  <c r="J10" i="9"/>
  <c r="L10" i="9" s="1"/>
  <c r="K10" i="9"/>
  <c r="J9" i="9"/>
  <c r="L9" i="9" s="1"/>
  <c r="I39" i="11" s="1"/>
  <c r="K9" i="9"/>
  <c r="J8" i="9"/>
  <c r="L8" i="9" s="1"/>
  <c r="G39" i="11" s="1"/>
  <c r="K8" i="9"/>
  <c r="J7" i="9"/>
  <c r="L7" i="9" s="1"/>
  <c r="E39" i="11" s="1"/>
  <c r="K7" i="9"/>
  <c r="J6" i="9"/>
  <c r="L6" i="9" s="1"/>
  <c r="K6" i="9"/>
  <c r="J16" i="4"/>
  <c r="L16" i="4" s="1"/>
  <c r="X36" i="11" s="1"/>
  <c r="K16" i="4"/>
  <c r="J15" i="4"/>
  <c r="L15" i="4" s="1"/>
  <c r="V36" i="11" s="1"/>
  <c r="K15" i="4"/>
  <c r="J14" i="4"/>
  <c r="L14" i="4" s="1"/>
  <c r="K14" i="4"/>
  <c r="J13" i="4"/>
  <c r="L13" i="4" s="1"/>
  <c r="K13" i="4"/>
  <c r="J12" i="4"/>
  <c r="L12" i="4" s="1"/>
  <c r="P36" i="11" s="1"/>
  <c r="K12" i="4"/>
  <c r="J11" i="4"/>
  <c r="L11" i="4" s="1"/>
  <c r="K11" i="4"/>
  <c r="J10" i="4"/>
  <c r="L10" i="4" s="1"/>
  <c r="K36" i="11" s="1"/>
  <c r="K10" i="4"/>
  <c r="J9" i="4"/>
  <c r="L9" i="4" s="1"/>
  <c r="K9" i="4"/>
  <c r="J8" i="4"/>
  <c r="L8" i="4" s="1"/>
  <c r="G36" i="11" s="1"/>
  <c r="K8" i="4"/>
  <c r="J7" i="4"/>
  <c r="L7" i="4" s="1"/>
  <c r="K7" i="4"/>
  <c r="J6" i="4"/>
  <c r="L6" i="4" s="1"/>
  <c r="C36" i="11" s="1"/>
  <c r="K6" i="4"/>
  <c r="J16" i="14"/>
  <c r="L16" i="14" s="1"/>
  <c r="X34" i="11" s="1"/>
  <c r="J15" i="14"/>
  <c r="L15" i="14" s="1"/>
  <c r="V34" i="11" s="1"/>
  <c r="J14" i="14"/>
  <c r="L14" i="14" s="1"/>
  <c r="T34" i="11" s="1"/>
  <c r="J13" i="14"/>
  <c r="L13" i="14" s="1"/>
  <c r="R34" i="11" s="1"/>
  <c r="J12" i="14"/>
  <c r="L12" i="14" s="1"/>
  <c r="P34" i="11" s="1"/>
  <c r="J11" i="14"/>
  <c r="L11" i="14" s="1"/>
  <c r="M34" i="11" s="1"/>
  <c r="J10" i="14"/>
  <c r="L10" i="14" s="1"/>
  <c r="K34" i="11" s="1"/>
  <c r="J9" i="14"/>
  <c r="L9" i="14" s="1"/>
  <c r="I34" i="11" s="1"/>
  <c r="J8" i="14"/>
  <c r="L8" i="14" s="1"/>
  <c r="G34" i="11" s="1"/>
  <c r="J7" i="14"/>
  <c r="L7" i="14" s="1"/>
  <c r="E34" i="11" s="1"/>
  <c r="J6" i="14"/>
  <c r="L6" i="14" s="1"/>
  <c r="C34" i="11" s="1"/>
  <c r="K16" i="14"/>
  <c r="W34" i="11" s="1"/>
  <c r="K15" i="14"/>
  <c r="K14" i="14"/>
  <c r="S34" i="11" s="1"/>
  <c r="K13" i="14"/>
  <c r="K12" i="14"/>
  <c r="O34" i="11" s="1"/>
  <c r="K11" i="14"/>
  <c r="K10" i="14"/>
  <c r="J34" i="11" s="1"/>
  <c r="K9" i="14"/>
  <c r="K8" i="14"/>
  <c r="F34" i="11" s="1"/>
  <c r="K7" i="14"/>
  <c r="K6" i="14"/>
  <c r="B34" i="11" s="1"/>
  <c r="J35" i="8"/>
  <c r="J34" i="8"/>
  <c r="J33" i="8"/>
  <c r="J32" i="8"/>
  <c r="J31" i="8"/>
  <c r="J30" i="8"/>
  <c r="J29" i="8"/>
  <c r="J28" i="8"/>
  <c r="L28" i="8" s="1"/>
  <c r="J27" i="8"/>
  <c r="J26" i="8"/>
  <c r="J25" i="8"/>
  <c r="K36" i="8"/>
  <c r="E23" i="11" s="1"/>
  <c r="B35" i="8"/>
  <c r="B34" i="8"/>
  <c r="D34" i="8" s="1"/>
  <c r="B33" i="8"/>
  <c r="D33" i="8" s="1"/>
  <c r="B32" i="8"/>
  <c r="D32" i="8" s="1"/>
  <c r="B31" i="8"/>
  <c r="B30" i="8"/>
  <c r="D30" i="8" s="1"/>
  <c r="B29" i="8"/>
  <c r="D29" i="8" s="1"/>
  <c r="B28" i="8"/>
  <c r="D28" i="8" s="1"/>
  <c r="B27" i="8"/>
  <c r="B26" i="8"/>
  <c r="D26" i="8" s="1"/>
  <c r="B25" i="8"/>
  <c r="D25" i="8" s="1"/>
  <c r="C36" i="8"/>
  <c r="B16" i="8"/>
  <c r="B15" i="8"/>
  <c r="B14" i="8"/>
  <c r="B13" i="8"/>
  <c r="B12" i="8"/>
  <c r="D12" i="8" s="1"/>
  <c r="B11" i="8"/>
  <c r="B10" i="8"/>
  <c r="B9" i="8"/>
  <c r="B8" i="8"/>
  <c r="B7" i="8"/>
  <c r="B6" i="8"/>
  <c r="D6" i="8" s="1"/>
  <c r="C17" i="8"/>
  <c r="J35" i="9"/>
  <c r="L35" i="9" s="1"/>
  <c r="J34" i="9"/>
  <c r="L34" i="9" s="1"/>
  <c r="O34" i="9" s="1"/>
  <c r="J33" i="9"/>
  <c r="L33" i="9" s="1"/>
  <c r="J32" i="9"/>
  <c r="L32" i="9" s="1"/>
  <c r="O32" i="9" s="1"/>
  <c r="J31" i="9"/>
  <c r="L31" i="9" s="1"/>
  <c r="J30" i="9"/>
  <c r="L30" i="9" s="1"/>
  <c r="O30" i="9" s="1"/>
  <c r="J29" i="9"/>
  <c r="L29" i="9" s="1"/>
  <c r="J28" i="9"/>
  <c r="L28" i="9" s="1"/>
  <c r="O28" i="9" s="1"/>
  <c r="J27" i="9"/>
  <c r="L27" i="9" s="1"/>
  <c r="J26" i="9"/>
  <c r="L26" i="9" s="1"/>
  <c r="O26" i="9" s="1"/>
  <c r="J25" i="9"/>
  <c r="L25" i="9" s="1"/>
  <c r="K36" i="9"/>
  <c r="E24" i="11" s="1"/>
  <c r="B35" i="9"/>
  <c r="D35" i="9" s="1"/>
  <c r="B34" i="9"/>
  <c r="D34" i="9" s="1"/>
  <c r="G34" i="9" s="1"/>
  <c r="B33" i="9"/>
  <c r="B32" i="9"/>
  <c r="D32" i="9" s="1"/>
  <c r="G32" i="9" s="1"/>
  <c r="B31" i="9"/>
  <c r="D31" i="9" s="1"/>
  <c r="B30" i="9"/>
  <c r="D30" i="9" s="1"/>
  <c r="G30" i="9" s="1"/>
  <c r="B29" i="9"/>
  <c r="B28" i="9"/>
  <c r="D28" i="9" s="1"/>
  <c r="G28" i="9" s="1"/>
  <c r="B27" i="9"/>
  <c r="D27" i="9" s="1"/>
  <c r="B26" i="9"/>
  <c r="D26" i="9" s="1"/>
  <c r="G26" i="9" s="1"/>
  <c r="B25" i="9"/>
  <c r="C36" i="9"/>
  <c r="B16" i="9"/>
  <c r="D16" i="9" s="1"/>
  <c r="B15" i="9"/>
  <c r="D15" i="9" s="1"/>
  <c r="B14" i="9"/>
  <c r="D14" i="9" s="1"/>
  <c r="B13" i="9"/>
  <c r="D13" i="9" s="1"/>
  <c r="B12" i="9"/>
  <c r="D12" i="9" s="1"/>
  <c r="B11" i="9"/>
  <c r="D11" i="9" s="1"/>
  <c r="B10" i="9"/>
  <c r="D10" i="9" s="1"/>
  <c r="B9" i="9"/>
  <c r="D9" i="9" s="1"/>
  <c r="B8" i="9"/>
  <c r="D8" i="9" s="1"/>
  <c r="B7" i="9"/>
  <c r="D7" i="9" s="1"/>
  <c r="B6" i="9"/>
  <c r="D6" i="9" s="1"/>
  <c r="C17" i="9"/>
  <c r="J35" i="4"/>
  <c r="J34" i="4"/>
  <c r="J33" i="4"/>
  <c r="J32" i="4"/>
  <c r="J31" i="4"/>
  <c r="J30" i="4"/>
  <c r="J29" i="4"/>
  <c r="J28" i="4"/>
  <c r="J27" i="4"/>
  <c r="J26" i="4"/>
  <c r="J25" i="4"/>
  <c r="K36" i="4"/>
  <c r="E21" i="11" s="1"/>
  <c r="B35" i="4"/>
  <c r="D35" i="4" s="1"/>
  <c r="B34" i="4"/>
  <c r="D34" i="4" s="1"/>
  <c r="G34" i="4" s="1"/>
  <c r="B33" i="4"/>
  <c r="B32" i="4"/>
  <c r="D32" i="4" s="1"/>
  <c r="G32" i="4" s="1"/>
  <c r="B31" i="4"/>
  <c r="D31" i="4" s="1"/>
  <c r="B30" i="4"/>
  <c r="D30" i="4" s="1"/>
  <c r="G30" i="4" s="1"/>
  <c r="B29" i="4"/>
  <c r="B28" i="4"/>
  <c r="D28" i="4" s="1"/>
  <c r="G28" i="4" s="1"/>
  <c r="B27" i="4"/>
  <c r="D27" i="4" s="1"/>
  <c r="B26" i="4"/>
  <c r="D26" i="4" s="1"/>
  <c r="G26" i="4" s="1"/>
  <c r="B25" i="4"/>
  <c r="C36" i="4"/>
  <c r="B16" i="4"/>
  <c r="B15" i="4"/>
  <c r="B14" i="4"/>
  <c r="B13" i="4"/>
  <c r="D13" i="4" s="1"/>
  <c r="B12" i="4"/>
  <c r="B11" i="4"/>
  <c r="B10" i="4"/>
  <c r="B9" i="4"/>
  <c r="B8" i="4"/>
  <c r="B7" i="4"/>
  <c r="B6" i="4"/>
  <c r="C17" i="4"/>
  <c r="B11" i="11" s="1"/>
  <c r="J35" i="14"/>
  <c r="J34" i="14"/>
  <c r="J33" i="14"/>
  <c r="J32" i="14"/>
  <c r="J31" i="14"/>
  <c r="J30" i="14"/>
  <c r="J29" i="14"/>
  <c r="J28" i="14"/>
  <c r="J27" i="14"/>
  <c r="J26" i="14"/>
  <c r="J25" i="14"/>
  <c r="K36" i="14"/>
  <c r="E19" i="11" s="1"/>
  <c r="B35" i="14"/>
  <c r="B34" i="14"/>
  <c r="B33" i="14"/>
  <c r="B32" i="14"/>
  <c r="B31" i="14"/>
  <c r="B30" i="14"/>
  <c r="B29" i="14"/>
  <c r="B28" i="14"/>
  <c r="B27" i="14"/>
  <c r="B26" i="14"/>
  <c r="B25" i="14"/>
  <c r="D25" i="14" s="1"/>
  <c r="C36" i="14"/>
  <c r="B16" i="14"/>
  <c r="B15" i="14"/>
  <c r="B14" i="14"/>
  <c r="B13" i="14"/>
  <c r="D13" i="14" s="1"/>
  <c r="B12" i="14"/>
  <c r="B11" i="14"/>
  <c r="B10" i="14"/>
  <c r="B9" i="14"/>
  <c r="B8" i="14"/>
  <c r="B7" i="14"/>
  <c r="B6" i="14"/>
  <c r="C17" i="14"/>
  <c r="B9" i="11" s="1"/>
  <c r="N36" i="14"/>
  <c r="B38" i="11"/>
  <c r="D38" i="11"/>
  <c r="F38" i="11"/>
  <c r="H38" i="11"/>
  <c r="L38" i="11"/>
  <c r="Q38" i="11"/>
  <c r="U38" i="11"/>
  <c r="B39" i="11"/>
  <c r="D39" i="11"/>
  <c r="F39" i="11"/>
  <c r="H39" i="11"/>
  <c r="J39" i="11"/>
  <c r="L39" i="11"/>
  <c r="O39" i="11"/>
  <c r="Q39" i="11"/>
  <c r="S39" i="11"/>
  <c r="U39" i="11"/>
  <c r="W39" i="11"/>
  <c r="B36" i="11"/>
  <c r="D36" i="11"/>
  <c r="F36" i="11"/>
  <c r="H36" i="11"/>
  <c r="J36" i="11"/>
  <c r="L36" i="11"/>
  <c r="O36" i="11"/>
  <c r="Q36" i="11"/>
  <c r="S36" i="11"/>
  <c r="U36" i="11"/>
  <c r="W36" i="11"/>
  <c r="D34" i="11"/>
  <c r="H34" i="11"/>
  <c r="L34" i="11"/>
  <c r="Q34" i="11"/>
  <c r="U34" i="11"/>
  <c r="B23" i="11"/>
  <c r="B24" i="11"/>
  <c r="B21" i="11"/>
  <c r="B19" i="11"/>
  <c r="A5" i="11"/>
  <c r="A30" i="11"/>
  <c r="E36" i="8"/>
  <c r="G25" i="4"/>
  <c r="G27" i="4"/>
  <c r="G29" i="4"/>
  <c r="G31" i="4"/>
  <c r="G33" i="4"/>
  <c r="G35" i="4"/>
  <c r="N36" i="4"/>
  <c r="M36" i="4"/>
  <c r="F36" i="4"/>
  <c r="E36" i="4"/>
  <c r="F17" i="4"/>
  <c r="E17" i="4"/>
  <c r="M36" i="14"/>
  <c r="F36" i="14"/>
  <c r="E36" i="14"/>
  <c r="F17" i="14"/>
  <c r="E17" i="14"/>
  <c r="B36" i="8"/>
  <c r="G25" i="8"/>
  <c r="G26" i="8"/>
  <c r="G28" i="8"/>
  <c r="G29" i="8"/>
  <c r="G30" i="8"/>
  <c r="G31" i="8"/>
  <c r="G32" i="8"/>
  <c r="G33" i="8"/>
  <c r="G34" i="8"/>
  <c r="J36" i="8"/>
  <c r="F17" i="8"/>
  <c r="E17" i="8"/>
  <c r="B17" i="8"/>
  <c r="N36" i="8"/>
  <c r="M36" i="8"/>
  <c r="F36" i="8"/>
  <c r="B20" i="10"/>
  <c r="H20" i="10"/>
  <c r="E20" i="10"/>
  <c r="G25" i="9"/>
  <c r="G27" i="9"/>
  <c r="G29" i="9"/>
  <c r="G31" i="9"/>
  <c r="G33" i="9"/>
  <c r="G35" i="9"/>
  <c r="O25" i="9"/>
  <c r="O27" i="9"/>
  <c r="O29" i="9"/>
  <c r="O31" i="9"/>
  <c r="O33" i="9"/>
  <c r="O35" i="9"/>
  <c r="N30" i="11"/>
  <c r="M38" i="11"/>
  <c r="M36" i="11"/>
  <c r="B13" i="11"/>
  <c r="V38" i="11"/>
  <c r="R38" i="11"/>
  <c r="I38" i="11"/>
  <c r="E38" i="11"/>
  <c r="T36" i="11"/>
  <c r="R36" i="11"/>
  <c r="I36" i="11"/>
  <c r="E36" i="11"/>
  <c r="B14" i="11"/>
  <c r="G6" i="9"/>
  <c r="G7" i="9"/>
  <c r="G8" i="9"/>
  <c r="G9" i="9"/>
  <c r="G10" i="9"/>
  <c r="G11" i="9"/>
  <c r="G12" i="9"/>
  <c r="G13" i="9"/>
  <c r="G14" i="9"/>
  <c r="G15" i="9"/>
  <c r="G16" i="9"/>
  <c r="C39" i="11"/>
  <c r="K39" i="11"/>
  <c r="T39" i="11"/>
  <c r="N36" i="9"/>
  <c r="M36" i="9"/>
  <c r="F36" i="9"/>
  <c r="E36" i="9"/>
  <c r="F17" i="9"/>
  <c r="E17" i="9"/>
  <c r="B17" i="9"/>
  <c r="A1" i="4" l="1"/>
  <c r="D9" i="14"/>
  <c r="G9" i="14" s="1"/>
  <c r="D28" i="14"/>
  <c r="G28" i="14" s="1"/>
  <c r="L28" i="14"/>
  <c r="O28" i="14" s="1"/>
  <c r="D7" i="14"/>
  <c r="G7" i="14" s="1"/>
  <c r="D11" i="14"/>
  <c r="G11" i="14" s="1"/>
  <c r="D15" i="14"/>
  <c r="G15" i="14" s="1"/>
  <c r="D26" i="14"/>
  <c r="G26" i="14" s="1"/>
  <c r="D30" i="14"/>
  <c r="G30" i="14" s="1"/>
  <c r="D34" i="14"/>
  <c r="G34" i="14" s="1"/>
  <c r="L26" i="14"/>
  <c r="O26" i="14" s="1"/>
  <c r="L30" i="14"/>
  <c r="O30" i="14" s="1"/>
  <c r="L34" i="14"/>
  <c r="O34" i="14" s="1"/>
  <c r="D32" i="14"/>
  <c r="G32" i="14" s="1"/>
  <c r="L32" i="14"/>
  <c r="O32" i="14" s="1"/>
  <c r="G9" i="4"/>
  <c r="D9" i="4"/>
  <c r="H21" i="11"/>
  <c r="H24" i="11"/>
  <c r="J36" i="14"/>
  <c r="H23" i="11"/>
  <c r="G7" i="4"/>
  <c r="D7" i="4"/>
  <c r="G11" i="4"/>
  <c r="D11" i="4"/>
  <c r="G15" i="4"/>
  <c r="D15" i="4"/>
  <c r="G11" i="8"/>
  <c r="O26" i="8"/>
  <c r="L26" i="8"/>
  <c r="O30" i="8"/>
  <c r="L30" i="8"/>
  <c r="O34" i="8"/>
  <c r="L34" i="8"/>
  <c r="G31" i="17"/>
  <c r="L33" i="17"/>
  <c r="O33" i="17" s="1"/>
  <c r="L26" i="4"/>
  <c r="O26" i="4" s="1"/>
  <c r="D11" i="8"/>
  <c r="J36" i="9"/>
  <c r="B36" i="9"/>
  <c r="B17" i="14"/>
  <c r="B36" i="14"/>
  <c r="B17" i="4"/>
  <c r="J36" i="4"/>
  <c r="B36" i="4"/>
  <c r="G8" i="14"/>
  <c r="D8" i="14"/>
  <c r="G12" i="14"/>
  <c r="D12" i="14"/>
  <c r="G16" i="14"/>
  <c r="D16" i="14"/>
  <c r="G27" i="14"/>
  <c r="D27" i="14"/>
  <c r="G31" i="14"/>
  <c r="D31" i="14"/>
  <c r="G35" i="14"/>
  <c r="D35" i="14"/>
  <c r="O27" i="14"/>
  <c r="L27" i="14"/>
  <c r="O31" i="14"/>
  <c r="L31" i="14"/>
  <c r="O35" i="14"/>
  <c r="L35" i="14"/>
  <c r="G8" i="4"/>
  <c r="D8" i="4"/>
  <c r="G12" i="4"/>
  <c r="D12" i="4"/>
  <c r="G16" i="4"/>
  <c r="D16" i="4"/>
  <c r="O27" i="4"/>
  <c r="L27" i="4"/>
  <c r="O31" i="4"/>
  <c r="L31" i="4"/>
  <c r="O35" i="4"/>
  <c r="L35" i="4"/>
  <c r="D14" i="17"/>
  <c r="G14" i="17" s="1"/>
  <c r="G7" i="17"/>
  <c r="G14" i="19"/>
  <c r="D14" i="19"/>
  <c r="G10" i="19"/>
  <c r="D10" i="19"/>
  <c r="G6" i="19"/>
  <c r="D6" i="19"/>
  <c r="L27" i="17"/>
  <c r="O27" i="17" s="1"/>
  <c r="J36" i="17"/>
  <c r="G35" i="19"/>
  <c r="D35" i="19"/>
  <c r="G27" i="19"/>
  <c r="D27" i="19"/>
  <c r="B36" i="19"/>
  <c r="L35" i="19"/>
  <c r="O35" i="19" s="1"/>
  <c r="L31" i="19"/>
  <c r="O31" i="19" s="1"/>
  <c r="L28" i="19"/>
  <c r="O28" i="19" s="1"/>
  <c r="D15" i="17"/>
  <c r="G15" i="17" s="1"/>
  <c r="L28" i="17"/>
  <c r="O28" i="17" s="1"/>
  <c r="L30" i="4"/>
  <c r="O30" i="4" s="1"/>
  <c r="D15" i="8"/>
  <c r="G15" i="8" s="1"/>
  <c r="G13" i="4"/>
  <c r="L28" i="4"/>
  <c r="O28" i="4" s="1"/>
  <c r="L32" i="4"/>
  <c r="O32" i="4" s="1"/>
  <c r="D9" i="8"/>
  <c r="G9" i="8" s="1"/>
  <c r="D13" i="8"/>
  <c r="G13" i="8" s="1"/>
  <c r="O28" i="8"/>
  <c r="O32" i="8"/>
  <c r="G28" i="17"/>
  <c r="D28" i="17"/>
  <c r="O35" i="17"/>
  <c r="L35" i="17"/>
  <c r="O31" i="17"/>
  <c r="L31" i="17"/>
  <c r="D27" i="17"/>
  <c r="G27" i="17" s="1"/>
  <c r="L34" i="4"/>
  <c r="O34" i="4" s="1"/>
  <c r="L32" i="8"/>
  <c r="A1" i="9"/>
  <c r="A1" i="8"/>
  <c r="A1" i="14"/>
  <c r="G6" i="14"/>
  <c r="G17" i="14" s="1"/>
  <c r="C9" i="11" s="1"/>
  <c r="D10" i="14"/>
  <c r="G10" i="14" s="1"/>
  <c r="G14" i="14"/>
  <c r="G25" i="14"/>
  <c r="G29" i="14"/>
  <c r="G33" i="14"/>
  <c r="D12" i="17"/>
  <c r="G12" i="17" s="1"/>
  <c r="D9" i="17"/>
  <c r="G9" i="17" s="1"/>
  <c r="G16" i="19"/>
  <c r="G12" i="19"/>
  <c r="G25" i="17"/>
  <c r="D25" i="17"/>
  <c r="O30" i="17"/>
  <c r="L30" i="17"/>
  <c r="G34" i="19"/>
  <c r="D34" i="19"/>
  <c r="G31" i="19"/>
  <c r="D31" i="19"/>
  <c r="O33" i="19"/>
  <c r="O26" i="19"/>
  <c r="J36" i="19"/>
  <c r="L26" i="19"/>
  <c r="D33" i="14"/>
  <c r="D7" i="17"/>
  <c r="D31" i="17"/>
  <c r="D8" i="19"/>
  <c r="G8" i="19" s="1"/>
  <c r="D32" i="19"/>
  <c r="G32" i="19" s="1"/>
  <c r="D7" i="8"/>
  <c r="G7" i="8" s="1"/>
  <c r="O25" i="14"/>
  <c r="L25" i="14"/>
  <c r="O29" i="14"/>
  <c r="L29" i="14"/>
  <c r="O33" i="14"/>
  <c r="L33" i="14"/>
  <c r="G10" i="4"/>
  <c r="O25" i="4"/>
  <c r="L25" i="4"/>
  <c r="O29" i="4"/>
  <c r="L29" i="4"/>
  <c r="O33" i="4"/>
  <c r="L33" i="4"/>
  <c r="G10" i="8"/>
  <c r="D10" i="8"/>
  <c r="G14" i="8"/>
  <c r="D14" i="8"/>
  <c r="O25" i="8"/>
  <c r="G16" i="17"/>
  <c r="G10" i="17"/>
  <c r="D10" i="17"/>
  <c r="D15" i="19"/>
  <c r="G15" i="19" s="1"/>
  <c r="D11" i="19"/>
  <c r="G11" i="19" s="1"/>
  <c r="D7" i="19"/>
  <c r="G7" i="19" s="1"/>
  <c r="D26" i="17"/>
  <c r="G26" i="17" s="1"/>
  <c r="O34" i="17"/>
  <c r="L34" i="17"/>
  <c r="O29" i="17"/>
  <c r="L26" i="17"/>
  <c r="O26" i="17" s="1"/>
  <c r="O36" i="17" s="1"/>
  <c r="F20" i="11" s="1"/>
  <c r="G26" i="19"/>
  <c r="D26" i="19"/>
  <c r="O34" i="19"/>
  <c r="O27" i="19"/>
  <c r="L27" i="19"/>
  <c r="D6" i="4"/>
  <c r="G6" i="4" s="1"/>
  <c r="D14" i="4"/>
  <c r="G14" i="4" s="1"/>
  <c r="L34" i="19"/>
  <c r="L25" i="8"/>
  <c r="L33" i="8"/>
  <c r="O33" i="8" s="1"/>
  <c r="G12" i="8"/>
  <c r="O27" i="8"/>
  <c r="L27" i="8"/>
  <c r="O31" i="8"/>
  <c r="L31" i="8"/>
  <c r="O35" i="8"/>
  <c r="L35" i="8"/>
  <c r="G13" i="17"/>
  <c r="D13" i="17"/>
  <c r="G11" i="17"/>
  <c r="D6" i="17"/>
  <c r="G6" i="17" s="1"/>
  <c r="G13" i="19"/>
  <c r="G35" i="17"/>
  <c r="G29" i="17"/>
  <c r="D29" i="17"/>
  <c r="G30" i="17"/>
  <c r="D30" i="17"/>
  <c r="O32" i="17"/>
  <c r="O25" i="17"/>
  <c r="G29" i="19"/>
  <c r="D30" i="19"/>
  <c r="G30" i="19" s="1"/>
  <c r="O32" i="19"/>
  <c r="L32" i="19"/>
  <c r="O25" i="19"/>
  <c r="D8" i="17"/>
  <c r="G8" i="17" s="1"/>
  <c r="D16" i="17"/>
  <c r="D32" i="17"/>
  <c r="G32" i="17" s="1"/>
  <c r="L29" i="17"/>
  <c r="D10" i="4"/>
  <c r="D9" i="19"/>
  <c r="G9" i="19" s="1"/>
  <c r="D25" i="19"/>
  <c r="G25" i="19" s="1"/>
  <c r="D33" i="19"/>
  <c r="G33" i="19" s="1"/>
  <c r="L30" i="19"/>
  <c r="O30" i="19" s="1"/>
  <c r="D8" i="8"/>
  <c r="G8" i="8" s="1"/>
  <c r="D16" i="8"/>
  <c r="G16" i="8" s="1"/>
  <c r="L29" i="8"/>
  <c r="O29" i="8" s="1"/>
  <c r="G36" i="9"/>
  <c r="C24" i="11" s="1"/>
  <c r="G6" i="8"/>
  <c r="G13" i="14"/>
  <c r="H19" i="11"/>
  <c r="G17" i="9"/>
  <c r="C14" i="11" s="1"/>
  <c r="G36" i="4"/>
  <c r="C21" i="11" s="1"/>
  <c r="G36" i="8"/>
  <c r="C23" i="11" s="1"/>
  <c r="A1" i="17"/>
  <c r="B17" i="19"/>
  <c r="O36" i="9"/>
  <c r="F24" i="11" s="1"/>
  <c r="H20" i="11"/>
  <c r="H22" i="11"/>
  <c r="B17" i="17"/>
  <c r="G36" i="14" l="1"/>
  <c r="C19" i="11" s="1"/>
  <c r="O36" i="19"/>
  <c r="F22" i="11" s="1"/>
  <c r="G17" i="17"/>
  <c r="C10" i="11" s="1"/>
  <c r="G36" i="17"/>
  <c r="C20" i="11" s="1"/>
  <c r="G36" i="19"/>
  <c r="C22" i="11" s="1"/>
  <c r="G17" i="4"/>
  <c r="C11" i="11" s="1"/>
  <c r="O36" i="8"/>
  <c r="F23" i="11" s="1"/>
  <c r="G17" i="8"/>
  <c r="C13" i="11" s="1"/>
  <c r="G17" i="19"/>
  <c r="C12" i="11" s="1"/>
  <c r="O36" i="4"/>
  <c r="F21" i="11" s="1"/>
  <c r="O36" i="14"/>
  <c r="F19" i="11" s="1"/>
</calcChain>
</file>

<file path=xl/sharedStrings.xml><?xml version="1.0" encoding="utf-8"?>
<sst xmlns="http://schemas.openxmlformats.org/spreadsheetml/2006/main" count="681" uniqueCount="147">
  <si>
    <t>Age</t>
  </si>
  <si>
    <t>State population</t>
  </si>
  <si>
    <t>Rate</t>
  </si>
  <si>
    <t>2000 population</t>
  </si>
  <si>
    <t>Weight</t>
  </si>
  <si>
    <t>Adjusted rate</t>
  </si>
  <si>
    <t>&lt;1yr</t>
  </si>
  <si>
    <t>1-4yr</t>
  </si>
  <si>
    <t>5-14yr</t>
  </si>
  <si>
    <t>15-24yr</t>
  </si>
  <si>
    <t>25-34</t>
  </si>
  <si>
    <t>35-44</t>
  </si>
  <si>
    <t>45-54</t>
  </si>
  <si>
    <t>55-64</t>
  </si>
  <si>
    <t>65-74</t>
  </si>
  <si>
    <t>75-84</t>
  </si>
  <si>
    <t>85+</t>
  </si>
  <si>
    <t>total</t>
  </si>
  <si>
    <t>All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</si>
  <si>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</si>
  <si>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</si>
  <si>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</si>
  <si>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</si>
  <si>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</si>
  <si>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</si>
  <si>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</si>
  <si>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&lt;1 years old</t>
  </si>
  <si>
    <t>1-4 years old</t>
  </si>
  <si>
    <t>5-14 years old</t>
  </si>
  <si>
    <t>15-24 years old</t>
  </si>
  <si>
    <t>25-34 years old</t>
  </si>
  <si>
    <t>35-44 years old</t>
  </si>
  <si>
    <t>45-54 years old</t>
  </si>
  <si>
    <t>55-64 years old</t>
  </si>
  <si>
    <t>65-74 years old</t>
  </si>
  <si>
    <t>75-84 years old</t>
  </si>
  <si>
    <t>85+ years old</t>
  </si>
  <si>
    <t>State Injury Indicators Report</t>
  </si>
  <si>
    <t>YES</t>
  </si>
  <si>
    <t>Reason for Hospitalization</t>
  </si>
  <si>
    <t>Number of hospitalizations</t>
  </si>
  <si>
    <t>State Population Data</t>
  </si>
  <si>
    <t>Hospital Discharge Data (HDD)</t>
  </si>
  <si>
    <t>TOTAL</t>
  </si>
  <si>
    <t>Age-Specific Data</t>
  </si>
  <si>
    <t>Sex-Specific Data</t>
  </si>
  <si>
    <t>Overall Data</t>
  </si>
  <si>
    <t xml:space="preserve"> </t>
  </si>
  <si>
    <t>Please keep the following items in mind as you complete the spreadsheets.</t>
  </si>
  <si>
    <t>-         All case count cells should be populated.</t>
  </si>
  <si>
    <t xml:space="preserve">-         Each sheet within workbook with the exception of the last ‘Reports’ sheet can </t>
  </si>
  <si>
    <t xml:space="preserve">          be  printed using the following sequence of EXCEL settings:</t>
  </si>
  <si>
    <t xml:space="preserve">                    File</t>
  </si>
  <si>
    <t xml:space="preserve">                    Page Setup</t>
  </si>
  <si>
    <t xml:space="preserve">                    (within  Page Setup)     Orientation Landscape</t>
  </si>
  <si>
    <t xml:space="preserve">                                                      Adjust to 75% of Normal Size</t>
  </si>
  <si>
    <t xml:space="preserve">                     Print or Print Preview</t>
  </si>
  <si>
    <t xml:space="preserve">               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</si>
  <si>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</si>
  <si>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</si>
  <si>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</si>
  <si>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</si>
  <si>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</si>
  <si>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</si>
  <si>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</si>
  <si>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</si>
  <si>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</si>
  <si>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 xml:space="preserve">o       Small case counts (&lt;5) will be suppressed at CDC.  </t>
  </si>
  <si>
    <t>-         Only cells outlined in red will accept data input.  Information copied on subsequent pages does not appear</t>
  </si>
  <si>
    <t xml:space="preserve">-         Rates will not be calculated until the population data has been entered. The default rate of 0 will be replaced when data is input. </t>
  </si>
  <si>
    <t xml:space="preserve">           If more than one submission is required, then the 01 should be updated to reflect submission number.   </t>
  </si>
  <si>
    <t xml:space="preserve">o       Rates will not be calculated for age groups with fewer than 20 cases.   </t>
  </si>
  <si>
    <t xml:space="preserve">o       Age-adjusted rates, while calculated on this spreadsheet, will not be presented for categories with fewer than 20 cases total.   </t>
  </si>
  <si>
    <t xml:space="preserve">-         Please answer all the questions on the background information sheets.  </t>
  </si>
  <si>
    <t>Individuals to be Credited (please list all names and include degrees such as BS, MS, MPH, PhD, etc):</t>
  </si>
  <si>
    <t xml:space="preserve">-         The spreadsheet file should be renamed inserting the appropriate state postal abbreviation into the file name in place of the 'CC'.  </t>
  </si>
  <si>
    <t>*Unspecified: E887, E928.9, E929.9, E958.9, E968.9, E976, E988.9, E997.9</t>
  </si>
  <si>
    <t xml:space="preserve">Other specified, not elsewhere classifiable:  E928.8, E929.8, E958.8, E959, E968.8, E969, E977, E988.8, E989, E995, </t>
  </si>
  <si>
    <t xml:space="preserve">          E997.8, E998, E999.0, E999.1</t>
  </si>
  <si>
    <t>as the only valid external cause code*</t>
  </si>
  <si>
    <t xml:space="preserve">-         Please do not insert lines into the spreadsheet pages.  Additional information may be highlighted in footnotes. </t>
  </si>
  <si>
    <t>Rate per 100,000</t>
  </si>
  <si>
    <t>Note: Box G17 will be the age-adjusted rate (per 100,000) for the given indicator</t>
  </si>
  <si>
    <t>Note: Box G36 will be the age-adjusted rate (per 100,000) for the given indicator</t>
  </si>
  <si>
    <t>Note: Box O36 will be the age-adjusted rate (per 100,000) for the given indicator</t>
  </si>
  <si>
    <t>2010 State population</t>
  </si>
  <si>
    <t>cause of injury other than E000-E030, E849,</t>
  </si>
  <si>
    <t xml:space="preserve">         with "Unspecified" or "Other Specified, NEC"</t>
  </si>
  <si>
    <t xml:space="preserve">          with external-cause-of-injury coding</t>
  </si>
  <si>
    <t>E967, E869.4, E870-E879, or E930-E949</t>
  </si>
  <si>
    <t xml:space="preserve">"Other specified, NEC"  as the only </t>
  </si>
  <si>
    <t xml:space="preserve">         as the only valid external cause code*</t>
  </si>
  <si>
    <t>TBI Hospital Discharge Data – 2010</t>
  </si>
  <si>
    <t xml:space="preserve">This spreadsheet is to be used for the calculation and submission of the TBI-specific hospitalization related Injury Indicator Rates for 2010.  </t>
  </si>
  <si>
    <t>TBI-related injury hospitalizations</t>
  </si>
  <si>
    <t>TBI-related unintentional fall hospitalizations</t>
  </si>
  <si>
    <t>Firearm-related TBI hospitalizations</t>
  </si>
  <si>
    <t>TBI-related assault hospitalizations</t>
  </si>
  <si>
    <t>TBI-related motor vehicle traffic hospitalizations</t>
  </si>
  <si>
    <t>TBI-related suicide attempt hospitalizations</t>
  </si>
  <si>
    <t>TBI-RELATED INJURY HOSPITALIZATIONS</t>
  </si>
  <si>
    <t>TBI-RELATED INJURY HOSPITALIZATIONS--OVERALL</t>
  </si>
  <si>
    <t>TBI-RELATED INJURY HOSPITALIZATIONS--AGES</t>
  </si>
  <si>
    <t>TBI-RELATED INJURY HOSPITALIZATIONS--MALES</t>
  </si>
  <si>
    <t>TBI-RELATED INJURY HOSPITALIZATIONS--FEMALES</t>
  </si>
  <si>
    <t>TBI-RELATED UNINTENTIONAL FALL HOSPITALIZATIONS</t>
  </si>
  <si>
    <t>TBI-RELATED UNINTENTIONAL FALL HOSPITALIZATIONS--OVERALL</t>
  </si>
  <si>
    <t>TBI-RELATED UNINTENTIONAL FALL HOSPITALIZATIONS--AGES</t>
  </si>
  <si>
    <t>TBI-RELATED UNINTENTIONAL FALL HOSPITALIZATIONS--MALES</t>
  </si>
  <si>
    <t>TBI-RELATED UNINTENTIONAL FALL HOSPITALIZATIONS--FEMALES</t>
  </si>
  <si>
    <t>FIREARM-RELATED TBI HOSPITALIZATIONS</t>
  </si>
  <si>
    <t>FIREARM-RELATED TBI HOSPITALIZATIONS--OVERALL</t>
  </si>
  <si>
    <t>FIREARM-RELATED TBI HOSPITALIZATIONS--AGES</t>
  </si>
  <si>
    <t>FIREARM-RELATED TBI HOSPITALIZATIONS--MALES</t>
  </si>
  <si>
    <t>FIREARM-RELATED TBI HOSPITALIZATIONS--FEMALES</t>
  </si>
  <si>
    <t>TBI-RELATED ASSAULT HOSPITALIZATIONS</t>
  </si>
  <si>
    <t>TBI-RELATED ASSAULT HOSPITALIZATIONS--OVERALL</t>
  </si>
  <si>
    <t>TBI-RELATED ASSAULT HOSPITALIZATIONS--AGES</t>
  </si>
  <si>
    <t>TBI-RELATED ASSAULT HOSPITALIZATIONS--MALES</t>
  </si>
  <si>
    <t>TBI-RELATED ASSAULT HOSPITALIZATIONS--FEMALES</t>
  </si>
  <si>
    <t xml:space="preserve">-         These indicators should be calculated based on first creating a TBI-related injury hospitalization subset.  This is done using the instructions for the </t>
  </si>
  <si>
    <t xml:space="preserve">          TBI hospital discharge indicator in the Injury Indicator Instructions and outlined below:</t>
  </si>
  <si>
    <t>o      First, create an injury hospitalization subset (a primary diagnosis of 800–909.2, 909.4, 909.9, 910–994.9, 995.5–995.59, or 995.80–995.85).</t>
  </si>
  <si>
    <t>o      For the other TBI-related indicators, use the external-cause-of-injury codes specified in the Injury Indicator Instructions.</t>
  </si>
  <si>
    <t xml:space="preserve">o      Then select hospitalizations with any of the following TBI ICD-9-CM codes in any diagnosis field: </t>
  </si>
  <si>
    <t xml:space="preserve">                                  800.00-801.99, 803.00-804.99, 850.0-854.19, 950.1-950.3, 959.01, or 995.55</t>
  </si>
  <si>
    <t xml:space="preserve">        Discharge spreadsheet.</t>
  </si>
  <si>
    <t xml:space="preserve">Number of discharges with an injury primary </t>
  </si>
  <si>
    <t>diagnosis and a TBI diagnosis</t>
  </si>
  <si>
    <t xml:space="preserve">Number of TBI discharges with a valid external </t>
  </si>
  <si>
    <t xml:space="preserve">          Percentage of HDD injury TBI hospitalizations</t>
  </si>
  <si>
    <t xml:space="preserve">Number of TBI discharges with "Unspecified" or </t>
  </si>
  <si>
    <t xml:space="preserve">         Percentage of HDD injury TBI hospitalizations </t>
  </si>
  <si>
    <t>TBI-Specific State Injury Indicators Report</t>
  </si>
  <si>
    <t>Please complete the following questions:</t>
  </si>
  <si>
    <t>TBI-RELATED MOTOR VEHICLE TRAFFIC HOSPITALIZATIONS</t>
  </si>
  <si>
    <t>TBI-RELATED MOTOR VEHICLE TRAFFIC HOSPITALIZATIONS--OVERALL</t>
  </si>
  <si>
    <t>TBI-RELATED MOTOR VEHICLE TRAFFIC HOSPITALIZATIONS--AGES</t>
  </si>
  <si>
    <t>TBI-RELATED MOTOR VEHICLE TRAFFIC HOSPITALIZATIONS--MALES</t>
  </si>
  <si>
    <t>TBI-RELATED MOTOR VEHICLE TRAFFIC HOSPITALIZATIONS--FEMALES</t>
  </si>
  <si>
    <t>TBI-RELATED SUICIDE ATTEMPT HOSPITALIZATIONS</t>
  </si>
  <si>
    <t>TBI-RELATED SUICIDE ATTEMPT HOSPITALIZATIONS--OVERALL</t>
  </si>
  <si>
    <t>TBI-RELATED SUICIDE ATTEMPT HOSPITALIZATIONS--AGES</t>
  </si>
  <si>
    <t>TBI-RELATED SUICIDE ATTEMPT HOSPITALIZATIONS--MALES</t>
  </si>
  <si>
    <t>TBI-RELATED SUICIDE ATTEMPT HOSPITALIZATIONS--FEMALES</t>
  </si>
  <si>
    <r>
      <t>o      The TBI-related injury hospitalization indicator (</t>
    </r>
    <r>
      <rPr>
        <b/>
        <i/>
        <sz val="10"/>
        <color rgb="FF0000FF"/>
        <rFont val="Arial"/>
        <family val="2"/>
      </rPr>
      <t>Injury</t>
    </r>
    <r>
      <rPr>
        <b/>
        <sz val="10"/>
        <color rgb="FF0000FF"/>
        <rFont val="Arial"/>
        <family val="2"/>
      </rPr>
      <t xml:space="preserve"> tab) should be the same as the TBI indicator in the Overall State Injury Indicator Hospital </t>
    </r>
  </si>
  <si>
    <t>Rate Calculation and Submission Spreadsheet for Traumatic Brain Injury (TBI)-Specific Injury Indicators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</si>
</sst>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;[Red]#,##0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0"/>
      <color indexed="10"/>
      <name val="Arial"/>
    </font>
    <font>
      <i/>
      <sz val="10"/>
      <color indexed="10"/>
      <name val="Arial"/>
      <family val="2"/>
    </font>
    <font>
      <sz val="12"/>
      <name val="Arial"/>
      <family val="2"/>
    </font>
    <font>
      <sz val="8"/>
      <name val="Arial"/>
    </font>
    <font>
      <i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12" fillId="0" borderId="0" xfId="0" applyFont="1"/>
    <xf numFmtId="0" fontId="5" fillId="0" borderId="0" xfId="0" applyFont="1" applyAlignment="1">
      <alignment horizontal="left" indent="4"/>
    </xf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3" fillId="0" borderId="0" xfId="0" applyFont="1" applyProtection="1"/>
    <xf numFmtId="0" fontId="2" fillId="0" borderId="0" xfId="0" applyFont="1" applyBorder="1" applyAlignment="1" applyProtection="1"/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Fill="1" applyProtection="1"/>
    <xf numFmtId="0" fontId="11" fillId="0" borderId="1" xfId="0" applyFont="1" applyBorder="1" applyProtection="1">
      <protection locked="0"/>
    </xf>
    <xf numFmtId="49" fontId="5" fillId="0" borderId="0" xfId="0" applyNumberFormat="1" applyFont="1" applyAlignment="1">
      <alignment horizontal="left" indent="4"/>
    </xf>
    <xf numFmtId="49" fontId="5" fillId="0" borderId="0" xfId="0" applyNumberFormat="1" applyFont="1" applyAlignment="1">
      <alignment horizontal="left" indent="8"/>
    </xf>
    <xf numFmtId="166" fontId="5" fillId="0" borderId="1" xfId="0" applyNumberFormat="1" applyFont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1" xfId="0" applyNumberFormat="1" applyFill="1" applyBorder="1" applyProtection="1">
      <protection locked="0"/>
    </xf>
    <xf numFmtId="49" fontId="5" fillId="0" borderId="0" xfId="0" applyNumberFormat="1" applyFont="1"/>
    <xf numFmtId="49" fontId="5" fillId="0" borderId="0" xfId="0" applyNumberFormat="1" applyFont="1" applyAlignment="1">
      <alignment horizontal="left" indent="2"/>
    </xf>
    <xf numFmtId="49" fontId="5" fillId="0" borderId="0" xfId="0" quotePrefix="1" applyNumberFormat="1" applyFont="1" applyAlignment="1">
      <alignment horizontal="left" indent="4"/>
    </xf>
    <xf numFmtId="0" fontId="16" fillId="0" borderId="0" xfId="0" applyFont="1" applyProtection="1"/>
    <xf numFmtId="0" fontId="0" fillId="0" borderId="0" xfId="0" applyFill="1" applyBorder="1" applyAlignment="1" applyProtection="1">
      <alignment horizontal="left" indent="1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3" fontId="0" fillId="0" borderId="0" xfId="0" applyNumberFormat="1" applyAlignment="1" applyProtection="1">
      <alignment horizontal="center"/>
    </xf>
    <xf numFmtId="164" fontId="0" fillId="0" borderId="0" xfId="1" applyNumberFormat="1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3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3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9" fontId="0" fillId="0" borderId="0" xfId="1" applyFont="1" applyFill="1" applyBorder="1" applyAlignment="1" applyProtection="1"/>
    <xf numFmtId="3" fontId="0" fillId="0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0" fontId="14" fillId="0" borderId="0" xfId="0" applyFont="1" applyProtection="1"/>
    <xf numFmtId="165" fontId="1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horizontal="center"/>
    </xf>
    <xf numFmtId="49" fontId="18" fillId="0" borderId="0" xfId="0" applyNumberFormat="1" applyFont="1" applyAlignment="1">
      <alignment horizontal="left" indent="4"/>
    </xf>
    <xf numFmtId="49" fontId="18" fillId="0" borderId="0" xfId="0" applyNumberFormat="1" applyFont="1" applyAlignment="1">
      <alignment horizontal="left" indent="8"/>
    </xf>
    <xf numFmtId="0" fontId="18" fillId="0" borderId="0" xfId="0" applyFont="1" applyAlignment="1">
      <alignment horizontal="left" vertical="center" indent="1"/>
    </xf>
    <xf numFmtId="0" fontId="2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 applyProtection="1">
      <alignment horizontal="center" vertical="center"/>
    </xf>
    <xf numFmtId="165" fontId="0" fillId="0" borderId="20" xfId="0" applyNumberFormat="1" applyBorder="1" applyAlignment="1" applyProtection="1">
      <alignment horizontal="center" vertical="center"/>
    </xf>
    <xf numFmtId="3" fontId="17" fillId="0" borderId="11" xfId="0" applyNumberFormat="1" applyFont="1" applyBorder="1" applyAlignment="1" applyProtection="1">
      <alignment horizontal="center" vertical="center"/>
      <protection locked="0"/>
    </xf>
    <xf numFmtId="3" fontId="17" fillId="0" borderId="12" xfId="0" applyNumberFormat="1" applyFont="1" applyBorder="1" applyAlignment="1" applyProtection="1">
      <alignment horizontal="center" vertical="center"/>
      <protection locked="0"/>
    </xf>
    <xf numFmtId="3" fontId="17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wrapText="1"/>
    </xf>
    <xf numFmtId="165" fontId="0" fillId="0" borderId="2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3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top"/>
    </xf>
    <xf numFmtId="0" fontId="15" fillId="0" borderId="4" xfId="0" applyFont="1" applyBorder="1" applyAlignment="1" applyProtection="1">
      <alignment horizontal="center" vertical="top"/>
    </xf>
    <xf numFmtId="16" fontId="0" fillId="0" borderId="0" xfId="0" applyNumberFormat="1" applyAlignment="1" applyProtection="1">
      <alignment horizontal="center"/>
    </xf>
    <xf numFmtId="0" fontId="0" fillId="0" borderId="5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44"/>
  <sheetViews>
    <sheetView tabSelected="1" zoomScale="90" workbookViewId="0"/>
  </sheetViews>
  <sheetFormatPr defaultRowHeight="12.75" x14ac:dyDescent="0.2"/>
  <cols>
    <col min="1" max="1" width="255.7109375" customWidth="1"/>
  </cols>
  <sheetData>
    <row r="2" spans="1:1" x14ac:dyDescent="0.2">
      <c r="A2" s="1" t="s">
        <v>146</v>
      </c>
    </row>
    <row r="3" spans="1:1" x14ac:dyDescent="0.2">
      <c r="A3" s="1" t="s">
        <v>92</v>
      </c>
    </row>
    <row r="4" spans="1:1" ht="15" x14ac:dyDescent="0.2">
      <c r="A4" s="10"/>
    </row>
    <row r="5" spans="1:1" x14ac:dyDescent="0.2">
      <c r="A5" s="32" t="s">
        <v>93</v>
      </c>
    </row>
    <row r="6" spans="1:1" x14ac:dyDescent="0.2">
      <c r="A6" s="32"/>
    </row>
    <row r="7" spans="1:1" x14ac:dyDescent="0.2">
      <c r="A7" s="32" t="s">
        <v>48</v>
      </c>
    </row>
    <row r="8" spans="1:1" x14ac:dyDescent="0.2">
      <c r="A8" s="32"/>
    </row>
    <row r="9" spans="1:1" x14ac:dyDescent="0.2">
      <c r="A9" s="72" t="s">
        <v>120</v>
      </c>
    </row>
    <row r="10" spans="1:1" x14ac:dyDescent="0.2">
      <c r="A10" s="72" t="s">
        <v>121</v>
      </c>
    </row>
    <row r="11" spans="1:1" x14ac:dyDescent="0.2">
      <c r="A11" s="73" t="s">
        <v>122</v>
      </c>
    </row>
    <row r="12" spans="1:1" x14ac:dyDescent="0.2">
      <c r="A12" s="73" t="s">
        <v>124</v>
      </c>
    </row>
    <row r="13" spans="1:1" x14ac:dyDescent="0.2">
      <c r="A13" s="74" t="s">
        <v>125</v>
      </c>
    </row>
    <row r="14" spans="1:1" x14ac:dyDescent="0.2">
      <c r="A14" s="73" t="s">
        <v>145</v>
      </c>
    </row>
    <row r="15" spans="1:1" x14ac:dyDescent="0.2">
      <c r="A15" s="73" t="s">
        <v>126</v>
      </c>
    </row>
    <row r="16" spans="1:1" x14ac:dyDescent="0.2">
      <c r="A16" s="73" t="s">
        <v>123</v>
      </c>
    </row>
    <row r="17" spans="1:1" x14ac:dyDescent="0.2">
      <c r="A17" s="73"/>
    </row>
    <row r="18" spans="1:1" x14ac:dyDescent="0.2">
      <c r="A18" s="34" t="s">
        <v>68</v>
      </c>
    </row>
    <row r="19" spans="1:1" x14ac:dyDescent="0.2">
      <c r="A19" s="34" t="s">
        <v>64</v>
      </c>
    </row>
    <row r="20" spans="1:1" x14ac:dyDescent="0.2">
      <c r="A20" s="33"/>
    </row>
    <row r="21" spans="1:1" x14ac:dyDescent="0.2">
      <c r="A21" s="27" t="s">
        <v>73</v>
      </c>
    </row>
    <row r="22" spans="1:1" x14ac:dyDescent="0.2">
      <c r="A22" s="33"/>
    </row>
    <row r="23" spans="1:1" x14ac:dyDescent="0.2">
      <c r="A23" s="27" t="s">
        <v>80</v>
      </c>
    </row>
    <row r="24" spans="1:1" x14ac:dyDescent="0.2">
      <c r="A24" s="32"/>
    </row>
    <row r="25" spans="1:1" x14ac:dyDescent="0.2">
      <c r="A25" s="27" t="s">
        <v>49</v>
      </c>
    </row>
    <row r="26" spans="1:1" x14ac:dyDescent="0.2">
      <c r="A26" s="32"/>
    </row>
    <row r="27" spans="1:1" x14ac:dyDescent="0.2">
      <c r="A27" s="28" t="s">
        <v>67</v>
      </c>
    </row>
    <row r="28" spans="1:1" x14ac:dyDescent="0.2">
      <c r="A28" s="28" t="s">
        <v>71</v>
      </c>
    </row>
    <row r="29" spans="1:1" x14ac:dyDescent="0.2">
      <c r="A29" s="28" t="s">
        <v>72</v>
      </c>
    </row>
    <row r="30" spans="1:1" x14ac:dyDescent="0.2">
      <c r="A30" s="32"/>
    </row>
    <row r="31" spans="1:1" x14ac:dyDescent="0.2">
      <c r="A31" s="27" t="s">
        <v>69</v>
      </c>
    </row>
    <row r="32" spans="1:1" x14ac:dyDescent="0.2">
      <c r="A32" s="33"/>
    </row>
    <row r="33" spans="1:1" x14ac:dyDescent="0.2">
      <c r="A33" s="27" t="s">
        <v>75</v>
      </c>
    </row>
    <row r="34" spans="1:1" x14ac:dyDescent="0.2">
      <c r="A34" s="27" t="s">
        <v>70</v>
      </c>
    </row>
    <row r="35" spans="1:1" x14ac:dyDescent="0.2">
      <c r="A35" s="33"/>
    </row>
    <row r="36" spans="1:1" x14ac:dyDescent="0.2">
      <c r="A36" s="27" t="s">
        <v>50</v>
      </c>
    </row>
    <row r="37" spans="1:1" x14ac:dyDescent="0.2">
      <c r="A37" s="27" t="s">
        <v>51</v>
      </c>
    </row>
    <row r="38" spans="1:1" x14ac:dyDescent="0.2">
      <c r="A38" s="27" t="s">
        <v>52</v>
      </c>
    </row>
    <row r="39" spans="1:1" x14ac:dyDescent="0.2">
      <c r="A39" s="27" t="s">
        <v>53</v>
      </c>
    </row>
    <row r="40" spans="1:1" x14ac:dyDescent="0.2">
      <c r="A40" s="27" t="s">
        <v>54</v>
      </c>
    </row>
    <row r="41" spans="1:1" x14ac:dyDescent="0.2">
      <c r="A41" s="27" t="s">
        <v>55</v>
      </c>
    </row>
    <row r="42" spans="1:1" x14ac:dyDescent="0.2">
      <c r="A42" s="27" t="s">
        <v>56</v>
      </c>
    </row>
    <row r="43" spans="1:1" x14ac:dyDescent="0.2">
      <c r="A43" s="11" t="s">
        <v>57</v>
      </c>
    </row>
    <row r="44" spans="1:1" x14ac:dyDescent="0.2">
      <c r="A44" s="11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53"/>
  <sheetViews>
    <sheetView zoomScale="90" workbookViewId="0">
      <selection activeCell="A5" sqref="A5"/>
    </sheetView>
  </sheetViews>
  <sheetFormatPr defaultRowHeight="12.75" x14ac:dyDescent="0.2"/>
  <cols>
    <col min="1" max="1" width="43" style="3" bestFit="1" customWidth="1"/>
    <col min="2" max="2" width="9.140625" style="3"/>
    <col min="3" max="3" width="12.7109375" style="3" customWidth="1"/>
    <col min="4" max="4" width="9.28515625" style="3" customWidth="1"/>
    <col min="5" max="5" width="9.140625" style="3"/>
    <col min="6" max="6" width="12.7109375" style="3" customWidth="1"/>
    <col min="7" max="13" width="9.140625" style="3"/>
    <col min="14" max="14" width="43" style="3" bestFit="1" customWidth="1"/>
    <col min="15" max="16384" width="9.140625" style="3"/>
  </cols>
  <sheetData>
    <row r="1" spans="1:4" x14ac:dyDescent="0.2">
      <c r="A1" s="12" t="s">
        <v>133</v>
      </c>
    </row>
    <row r="2" spans="1:4" x14ac:dyDescent="0.2">
      <c r="A2" s="4" t="s">
        <v>42</v>
      </c>
    </row>
    <row r="4" spans="1:4" x14ac:dyDescent="0.2">
      <c r="A4" s="3" t="s">
        <v>21</v>
      </c>
    </row>
    <row r="5" spans="1:4" x14ac:dyDescent="0.2">
      <c r="A5" s="35">
        <f>Populations!A4</f>
        <v>0</v>
      </c>
    </row>
    <row r="6" spans="1:4" x14ac:dyDescent="0.2">
      <c r="A6" s="37"/>
    </row>
    <row r="7" spans="1:4" x14ac:dyDescent="0.2">
      <c r="A7" s="38" t="s">
        <v>46</v>
      </c>
      <c r="B7" s="20"/>
      <c r="C7" s="20"/>
    </row>
    <row r="8" spans="1:4" ht="24.95" customHeight="1" x14ac:dyDescent="0.2">
      <c r="A8" s="6" t="s">
        <v>39</v>
      </c>
      <c r="B8" s="20" t="s">
        <v>22</v>
      </c>
      <c r="C8" s="39" t="s">
        <v>23</v>
      </c>
      <c r="D8" s="40"/>
    </row>
    <row r="9" spans="1:4" ht="15" customHeight="1" x14ac:dyDescent="0.2">
      <c r="A9" s="14" t="s">
        <v>94</v>
      </c>
      <c r="B9" s="41">
        <f>Injury!C17</f>
        <v>0</v>
      </c>
      <c r="C9" s="42">
        <f>Injury!G17</f>
        <v>0</v>
      </c>
      <c r="D9" s="43"/>
    </row>
    <row r="10" spans="1:4" ht="15" customHeight="1" x14ac:dyDescent="0.2">
      <c r="A10" s="53" t="s">
        <v>95</v>
      </c>
      <c r="B10" s="44">
        <f>'Fall-related_Injuries'!C17</f>
        <v>0</v>
      </c>
      <c r="C10" s="46">
        <f>'Fall-related_Injuries'!G17</f>
        <v>0</v>
      </c>
      <c r="D10" s="43"/>
    </row>
    <row r="11" spans="1:4" ht="15" customHeight="1" x14ac:dyDescent="0.2">
      <c r="A11" s="49" t="s">
        <v>96</v>
      </c>
      <c r="B11" s="44">
        <f>'Firearms-related_Injuries'!C17</f>
        <v>0</v>
      </c>
      <c r="C11" s="45">
        <f>'Firearms-related_Injuries'!G17</f>
        <v>0</v>
      </c>
      <c r="D11" s="50"/>
    </row>
    <row r="12" spans="1:4" ht="15" customHeight="1" x14ac:dyDescent="0.2">
      <c r="A12" s="3" t="s">
        <v>97</v>
      </c>
      <c r="B12" s="44">
        <f>'Assault-related_Injuries'!C17</f>
        <v>0</v>
      </c>
      <c r="C12" s="46">
        <f>'Assault-related_Injuries'!G17</f>
        <v>0</v>
      </c>
      <c r="D12" s="50"/>
    </row>
    <row r="13" spans="1:4" ht="15" customHeight="1" x14ac:dyDescent="0.2">
      <c r="A13" s="49" t="s">
        <v>98</v>
      </c>
      <c r="B13" s="51">
        <f>MVC_Injuries!C17</f>
        <v>0</v>
      </c>
      <c r="C13" s="52">
        <f>MVC_Injuries!G17</f>
        <v>0</v>
      </c>
      <c r="D13" s="43"/>
    </row>
    <row r="14" spans="1:4" ht="15" customHeight="1" x14ac:dyDescent="0.2">
      <c r="A14" s="3" t="s">
        <v>99</v>
      </c>
      <c r="B14" s="44">
        <f>Suicide_Attempts!C17</f>
        <v>0</v>
      </c>
      <c r="C14" s="45">
        <f>Suicide_Attempts!G17</f>
        <v>0</v>
      </c>
      <c r="D14" s="43"/>
    </row>
    <row r="17" spans="1:24" x14ac:dyDescent="0.2">
      <c r="A17" s="13" t="s">
        <v>45</v>
      </c>
      <c r="B17" s="112" t="s">
        <v>24</v>
      </c>
      <c r="C17" s="112"/>
      <c r="D17" s="54"/>
      <c r="E17" s="112" t="s">
        <v>25</v>
      </c>
      <c r="F17" s="112"/>
      <c r="G17" s="54"/>
    </row>
    <row r="18" spans="1:24" ht="24.95" customHeight="1" x14ac:dyDescent="0.2">
      <c r="A18" s="6" t="s">
        <v>39</v>
      </c>
      <c r="B18" s="54" t="s">
        <v>22</v>
      </c>
      <c r="C18" s="55" t="s">
        <v>23</v>
      </c>
      <c r="D18" s="54"/>
      <c r="E18" s="54" t="s">
        <v>22</v>
      </c>
      <c r="F18" s="55" t="s">
        <v>23</v>
      </c>
      <c r="H18" s="4" t="s">
        <v>43</v>
      </c>
      <c r="I18" s="54"/>
    </row>
    <row r="19" spans="1:24" ht="15" customHeight="1" x14ac:dyDescent="0.2">
      <c r="A19" s="14" t="s">
        <v>94</v>
      </c>
      <c r="B19" s="56">
        <f>Injury!C36</f>
        <v>0</v>
      </c>
      <c r="C19" s="57">
        <f>Injury!G36</f>
        <v>0</v>
      </c>
      <c r="D19" s="58"/>
      <c r="E19" s="56">
        <f>Injury!K36</f>
        <v>0</v>
      </c>
      <c r="F19" s="57">
        <f>Injury!O36</f>
        <v>0</v>
      </c>
      <c r="H19" s="8">
        <f>ABS(B19)+ABS(E19)</f>
        <v>0</v>
      </c>
    </row>
    <row r="20" spans="1:24" ht="15" customHeight="1" x14ac:dyDescent="0.2">
      <c r="A20" s="53" t="s">
        <v>95</v>
      </c>
      <c r="B20" s="47">
        <f>'Fall-related_Injuries'!C36</f>
        <v>0</v>
      </c>
      <c r="C20" s="48">
        <f>'Fall-related_Injuries'!G36</f>
        <v>0</v>
      </c>
      <c r="D20" s="60"/>
      <c r="E20" s="47">
        <f>'Fall-related_Injuries'!K36</f>
        <v>0</v>
      </c>
      <c r="F20" s="48">
        <f>'Fall-related_Injuries'!O36</f>
        <v>0</v>
      </c>
      <c r="H20" s="8">
        <f>ABS(B20)+ABS(E20)</f>
        <v>0</v>
      </c>
    </row>
    <row r="21" spans="1:24" ht="15" customHeight="1" x14ac:dyDescent="0.2">
      <c r="A21" s="49" t="s">
        <v>96</v>
      </c>
      <c r="B21" s="47">
        <f>'Firearms-related_Injuries'!C36</f>
        <v>0</v>
      </c>
      <c r="C21" s="48">
        <f>'Firearms-related_Injuries'!G36</f>
        <v>0</v>
      </c>
      <c r="D21" s="60"/>
      <c r="E21" s="47">
        <f>'Firearms-related_Injuries'!K36</f>
        <v>0</v>
      </c>
      <c r="F21" s="48">
        <f>'Firearms-related_Injuries'!O36</f>
        <v>0</v>
      </c>
      <c r="H21" s="8">
        <f>ABS(B21)+ABS(E21)</f>
        <v>0</v>
      </c>
    </row>
    <row r="22" spans="1:24" ht="15" customHeight="1" x14ac:dyDescent="0.2">
      <c r="A22" s="3" t="s">
        <v>97</v>
      </c>
      <c r="B22" s="47">
        <f>'Assault-related_Injuries'!C36</f>
        <v>0</v>
      </c>
      <c r="C22" s="48">
        <f>'Assault-related_Injuries'!G36</f>
        <v>0</v>
      </c>
      <c r="E22" s="47">
        <f>'Assault-related_Injuries'!K36</f>
        <v>0</v>
      </c>
      <c r="F22" s="48">
        <f>'Assault-related_Injuries'!O36</f>
        <v>0</v>
      </c>
      <c r="H22" s="8">
        <f>ABS(B22)+ABS(E22)</f>
        <v>0</v>
      </c>
    </row>
    <row r="23" spans="1:24" ht="15" customHeight="1" x14ac:dyDescent="0.2">
      <c r="A23" s="49" t="s">
        <v>98</v>
      </c>
      <c r="B23" s="61">
        <f>MVC_Injuries!C36</f>
        <v>0</v>
      </c>
      <c r="C23" s="59">
        <f>MVC_Injuries!G36</f>
        <v>0</v>
      </c>
      <c r="D23" s="62"/>
      <c r="E23" s="51">
        <f>MVC_Injuries!K36</f>
        <v>0</v>
      </c>
      <c r="F23" s="52">
        <f>MVC_Injuries!O36</f>
        <v>0</v>
      </c>
      <c r="G23" s="62"/>
      <c r="H23" s="63">
        <f>ABS(B23)+ABS(E23)</f>
        <v>0</v>
      </c>
    </row>
    <row r="24" spans="1:24" ht="15" customHeight="1" x14ac:dyDescent="0.2">
      <c r="A24" s="3" t="s">
        <v>99</v>
      </c>
      <c r="B24" s="47">
        <f>Suicide_Attempts!C36</f>
        <v>0</v>
      </c>
      <c r="C24" s="59">
        <f>Suicide_Attempts!G36</f>
        <v>0</v>
      </c>
      <c r="D24" s="60"/>
      <c r="E24" s="47">
        <f>Suicide_Attempts!K36</f>
        <v>0</v>
      </c>
      <c r="F24" s="59">
        <f>Suicide_Attempts!O36</f>
        <v>0</v>
      </c>
      <c r="H24" s="8">
        <f>ABS(B24)+ABS(E24)</f>
        <v>0</v>
      </c>
    </row>
    <row r="26" spans="1:24" x14ac:dyDescent="0.2">
      <c r="A26" s="12" t="s">
        <v>133</v>
      </c>
      <c r="N26" s="12" t="s">
        <v>37</v>
      </c>
    </row>
    <row r="27" spans="1:24" x14ac:dyDescent="0.2">
      <c r="A27" s="4" t="s">
        <v>42</v>
      </c>
      <c r="N27" s="4" t="s">
        <v>42</v>
      </c>
    </row>
    <row r="29" spans="1:24" x14ac:dyDescent="0.2">
      <c r="A29" s="3" t="s">
        <v>21</v>
      </c>
      <c r="N29" s="3" t="s">
        <v>21</v>
      </c>
    </row>
    <row r="30" spans="1:24" x14ac:dyDescent="0.2">
      <c r="A30" s="35">
        <f>Populations!A4</f>
        <v>0</v>
      </c>
      <c r="N30" s="64">
        <f>Populations!A4</f>
        <v>0</v>
      </c>
    </row>
    <row r="31" spans="1:24" x14ac:dyDescent="0.2">
      <c r="A31" s="37"/>
      <c r="N31" s="37"/>
    </row>
    <row r="32" spans="1:24" x14ac:dyDescent="0.2">
      <c r="A32" s="13" t="s">
        <v>44</v>
      </c>
      <c r="B32" s="95" t="s">
        <v>26</v>
      </c>
      <c r="C32" s="95"/>
      <c r="D32" s="102" t="s">
        <v>27</v>
      </c>
      <c r="E32" s="102"/>
      <c r="F32" s="102" t="s">
        <v>28</v>
      </c>
      <c r="G32" s="102"/>
      <c r="H32" s="102" t="s">
        <v>29</v>
      </c>
      <c r="I32" s="102"/>
      <c r="J32" s="102" t="s">
        <v>30</v>
      </c>
      <c r="K32" s="102"/>
      <c r="L32" s="102" t="s">
        <v>31</v>
      </c>
      <c r="M32" s="102"/>
      <c r="N32" s="13" t="s">
        <v>44</v>
      </c>
      <c r="O32" s="102" t="s">
        <v>32</v>
      </c>
      <c r="P32" s="102"/>
      <c r="Q32" s="102" t="s">
        <v>33</v>
      </c>
      <c r="R32" s="102"/>
      <c r="S32" s="102" t="s">
        <v>34</v>
      </c>
      <c r="T32" s="102"/>
      <c r="U32" s="102" t="s">
        <v>35</v>
      </c>
      <c r="V32" s="102"/>
      <c r="W32" s="102" t="s">
        <v>36</v>
      </c>
      <c r="X32" s="102"/>
    </row>
    <row r="33" spans="1:26" x14ac:dyDescent="0.2">
      <c r="A33" s="6" t="s">
        <v>39</v>
      </c>
      <c r="B33" s="20" t="s">
        <v>22</v>
      </c>
      <c r="C33" s="20" t="s">
        <v>2</v>
      </c>
      <c r="D33" s="20" t="s">
        <v>22</v>
      </c>
      <c r="E33" s="20" t="s">
        <v>2</v>
      </c>
      <c r="F33" s="20" t="s">
        <v>22</v>
      </c>
      <c r="G33" s="20" t="s">
        <v>2</v>
      </c>
      <c r="H33" s="20" t="s">
        <v>22</v>
      </c>
      <c r="I33" s="20" t="s">
        <v>2</v>
      </c>
      <c r="J33" s="20" t="s">
        <v>22</v>
      </c>
      <c r="K33" s="20" t="s">
        <v>2</v>
      </c>
      <c r="L33" s="20" t="s">
        <v>22</v>
      </c>
      <c r="M33" s="20" t="s">
        <v>2</v>
      </c>
      <c r="N33" s="6" t="s">
        <v>39</v>
      </c>
      <c r="O33" s="20" t="s">
        <v>22</v>
      </c>
      <c r="P33" s="20" t="s">
        <v>2</v>
      </c>
      <c r="Q33" s="20" t="s">
        <v>22</v>
      </c>
      <c r="R33" s="20" t="s">
        <v>2</v>
      </c>
      <c r="S33" s="20" t="s">
        <v>22</v>
      </c>
      <c r="T33" s="20" t="s">
        <v>2</v>
      </c>
      <c r="U33" s="20" t="s">
        <v>22</v>
      </c>
      <c r="V33" s="20" t="s">
        <v>2</v>
      </c>
      <c r="W33" s="20" t="s">
        <v>22</v>
      </c>
      <c r="X33" s="20" t="s">
        <v>2</v>
      </c>
    </row>
    <row r="34" spans="1:26" ht="15" customHeight="1" x14ac:dyDescent="0.2">
      <c r="A34" s="14" t="s">
        <v>94</v>
      </c>
      <c r="B34" s="44">
        <f>Injury!K6</f>
        <v>0</v>
      </c>
      <c r="C34" s="46">
        <f>Injury!L6</f>
        <v>0</v>
      </c>
      <c r="D34" s="44">
        <f>Injury!K7</f>
        <v>0</v>
      </c>
      <c r="E34" s="46">
        <f>Injury!L7</f>
        <v>0</v>
      </c>
      <c r="F34" s="44">
        <f>Injury!K8</f>
        <v>0</v>
      </c>
      <c r="G34" s="46">
        <f>Injury!L8</f>
        <v>0</v>
      </c>
      <c r="H34" s="44">
        <f>Injury!K9</f>
        <v>0</v>
      </c>
      <c r="I34" s="46">
        <f>Injury!L9</f>
        <v>0</v>
      </c>
      <c r="J34" s="44">
        <f>Injury!K10</f>
        <v>0</v>
      </c>
      <c r="K34" s="46">
        <f>Injury!L10</f>
        <v>0</v>
      </c>
      <c r="L34" s="44">
        <f>Injury!K11</f>
        <v>0</v>
      </c>
      <c r="M34" s="46">
        <f>Injury!L11</f>
        <v>0</v>
      </c>
      <c r="N34" s="14" t="s">
        <v>94</v>
      </c>
      <c r="O34" s="44">
        <f>Injury!K12</f>
        <v>0</v>
      </c>
      <c r="P34" s="46">
        <f>Injury!L12</f>
        <v>0</v>
      </c>
      <c r="Q34" s="44">
        <f>Injury!K13</f>
        <v>0</v>
      </c>
      <c r="R34" s="46">
        <f>Injury!L13</f>
        <v>0</v>
      </c>
      <c r="S34" s="44">
        <f>Injury!K14</f>
        <v>0</v>
      </c>
      <c r="T34" s="46">
        <f>Injury!L14</f>
        <v>0</v>
      </c>
      <c r="U34" s="44">
        <f>Injury!K15</f>
        <v>0</v>
      </c>
      <c r="V34" s="46">
        <f>Injury!L15</f>
        <v>0</v>
      </c>
      <c r="W34" s="44">
        <f>Injury!K16</f>
        <v>0</v>
      </c>
      <c r="X34" s="46">
        <f>Injury!L16</f>
        <v>0</v>
      </c>
      <c r="Z34" s="8"/>
    </row>
    <row r="35" spans="1:26" ht="15" customHeight="1" x14ac:dyDescent="0.2">
      <c r="A35" s="53" t="s">
        <v>95</v>
      </c>
      <c r="B35" s="44">
        <f>'Fall-related_Injuries'!K6</f>
        <v>0</v>
      </c>
      <c r="C35" s="46">
        <f>'Fall-related_Injuries'!L6</f>
        <v>0</v>
      </c>
      <c r="D35" s="44">
        <f>'Fall-related_Injuries'!K7</f>
        <v>0</v>
      </c>
      <c r="E35" s="46">
        <f>'Fall-related_Injuries'!L7</f>
        <v>0</v>
      </c>
      <c r="F35" s="44">
        <f>'Fall-related_Injuries'!K8</f>
        <v>0</v>
      </c>
      <c r="G35" s="46">
        <f>'Fall-related_Injuries'!L8</f>
        <v>0</v>
      </c>
      <c r="H35" s="44">
        <f>'Fall-related_Injuries'!K9</f>
        <v>0</v>
      </c>
      <c r="I35" s="46">
        <f>'Fall-related_Injuries'!L9</f>
        <v>0</v>
      </c>
      <c r="J35" s="44">
        <f>'Fall-related_Injuries'!K10</f>
        <v>0</v>
      </c>
      <c r="K35" s="46">
        <f>'Fall-related_Injuries'!L10</f>
        <v>0</v>
      </c>
      <c r="L35" s="44">
        <f>'Fall-related_Injuries'!K11</f>
        <v>0</v>
      </c>
      <c r="M35" s="46">
        <f>'Fall-related_Injuries'!L11</f>
        <v>0</v>
      </c>
      <c r="N35" s="53" t="s">
        <v>95</v>
      </c>
      <c r="O35" s="44">
        <f>'Fall-related_Injuries'!K12</f>
        <v>0</v>
      </c>
      <c r="P35" s="46">
        <f>'Fall-related_Injuries'!L12</f>
        <v>0</v>
      </c>
      <c r="Q35" s="44">
        <f>'Fall-related_Injuries'!K13</f>
        <v>0</v>
      </c>
      <c r="R35" s="46">
        <f>'Fall-related_Injuries'!L13</f>
        <v>0</v>
      </c>
      <c r="S35" s="44">
        <f>'Fall-related_Injuries'!K14</f>
        <v>0</v>
      </c>
      <c r="T35" s="46">
        <f>'Fall-related_Injuries'!L14</f>
        <v>0</v>
      </c>
      <c r="U35" s="44">
        <f>'Fall-related_Injuries'!K15</f>
        <v>0</v>
      </c>
      <c r="V35" s="46">
        <f>'Fall-related_Injuries'!L15</f>
        <v>0</v>
      </c>
      <c r="W35" s="44">
        <f>'Fall-related_Injuries'!K16</f>
        <v>0</v>
      </c>
      <c r="X35" s="46">
        <f>'Fall-related_Injuries'!L16</f>
        <v>0</v>
      </c>
    </row>
    <row r="36" spans="1:26" ht="15" customHeight="1" x14ac:dyDescent="0.2">
      <c r="A36" s="49" t="s">
        <v>96</v>
      </c>
      <c r="B36" s="44">
        <f>'Firearms-related_Injuries'!K6</f>
        <v>0</v>
      </c>
      <c r="C36" s="46">
        <f>'Firearms-related_Injuries'!L6</f>
        <v>0</v>
      </c>
      <c r="D36" s="44">
        <f>'Firearms-related_Injuries'!K7</f>
        <v>0</v>
      </c>
      <c r="E36" s="46">
        <f>'Firearms-related_Injuries'!L7</f>
        <v>0</v>
      </c>
      <c r="F36" s="44">
        <f>'Firearms-related_Injuries'!K8</f>
        <v>0</v>
      </c>
      <c r="G36" s="46">
        <f>'Firearms-related_Injuries'!L8</f>
        <v>0</v>
      </c>
      <c r="H36" s="44">
        <f>'Firearms-related_Injuries'!K9</f>
        <v>0</v>
      </c>
      <c r="I36" s="46">
        <f>'Firearms-related_Injuries'!L9</f>
        <v>0</v>
      </c>
      <c r="J36" s="44">
        <f>'Firearms-related_Injuries'!K10</f>
        <v>0</v>
      </c>
      <c r="K36" s="46">
        <f>'Firearms-related_Injuries'!L10</f>
        <v>0</v>
      </c>
      <c r="L36" s="44">
        <f>'Firearms-related_Injuries'!K11</f>
        <v>0</v>
      </c>
      <c r="M36" s="46">
        <f>'Firearms-related_Injuries'!L11</f>
        <v>0</v>
      </c>
      <c r="N36" s="49" t="s">
        <v>96</v>
      </c>
      <c r="O36" s="44">
        <f>'Firearms-related_Injuries'!K12</f>
        <v>0</v>
      </c>
      <c r="P36" s="46">
        <f>'Firearms-related_Injuries'!L12</f>
        <v>0</v>
      </c>
      <c r="Q36" s="44">
        <f>'Firearms-related_Injuries'!K13</f>
        <v>0</v>
      </c>
      <c r="R36" s="46">
        <f>'Firearms-related_Injuries'!L13</f>
        <v>0</v>
      </c>
      <c r="S36" s="44">
        <f>'Firearms-related_Injuries'!K14</f>
        <v>0</v>
      </c>
      <c r="T36" s="46">
        <f>'Firearms-related_Injuries'!L14</f>
        <v>0</v>
      </c>
      <c r="U36" s="44">
        <f>'Firearms-related_Injuries'!K15</f>
        <v>0</v>
      </c>
      <c r="V36" s="46">
        <f>'Firearms-related_Injuries'!L15</f>
        <v>0</v>
      </c>
      <c r="W36" s="44">
        <f>'Firearms-related_Injuries'!K16</f>
        <v>0</v>
      </c>
      <c r="X36" s="46">
        <f>'Firearms-related_Injuries'!L16</f>
        <v>0</v>
      </c>
      <c r="Z36" s="8"/>
    </row>
    <row r="37" spans="1:26" ht="15" customHeight="1" x14ac:dyDescent="0.2">
      <c r="A37" s="3" t="s">
        <v>97</v>
      </c>
      <c r="B37" s="44">
        <f>'Assault-related_Injuries'!K6</f>
        <v>0</v>
      </c>
      <c r="C37" s="46">
        <f>'Assault-related_Injuries'!L6</f>
        <v>0</v>
      </c>
      <c r="D37" s="44">
        <f>'Assault-related_Injuries'!K7</f>
        <v>0</v>
      </c>
      <c r="E37" s="46">
        <f>'Assault-related_Injuries'!L7</f>
        <v>0</v>
      </c>
      <c r="F37" s="44">
        <f>'Assault-related_Injuries'!K8</f>
        <v>0</v>
      </c>
      <c r="G37" s="46">
        <f>'Assault-related_Injuries'!L8</f>
        <v>0</v>
      </c>
      <c r="H37" s="44">
        <f>'Assault-related_Injuries'!K9</f>
        <v>0</v>
      </c>
      <c r="I37" s="46">
        <f>'Assault-related_Injuries'!L9</f>
        <v>0</v>
      </c>
      <c r="J37" s="44">
        <f>'Assault-related_Injuries'!K10</f>
        <v>0</v>
      </c>
      <c r="K37" s="46">
        <f>'Assault-related_Injuries'!L10</f>
        <v>0</v>
      </c>
      <c r="L37" s="44">
        <f>'Assault-related_Injuries'!K11</f>
        <v>0</v>
      </c>
      <c r="M37" s="46">
        <f>'Assault-related_Injuries'!L11</f>
        <v>0</v>
      </c>
      <c r="N37" s="3" t="s">
        <v>97</v>
      </c>
      <c r="O37" s="44">
        <f>'Assault-related_Injuries'!K12</f>
        <v>0</v>
      </c>
      <c r="P37" s="46">
        <f>'Assault-related_Injuries'!L12</f>
        <v>0</v>
      </c>
      <c r="Q37" s="44">
        <f>'Assault-related_Injuries'!K13</f>
        <v>0</v>
      </c>
      <c r="R37" s="46">
        <f>'Assault-related_Injuries'!L13</f>
        <v>0</v>
      </c>
      <c r="S37" s="44">
        <f>'Assault-related_Injuries'!K14</f>
        <v>0</v>
      </c>
      <c r="T37" s="46">
        <f>'Assault-related_Injuries'!L14</f>
        <v>0</v>
      </c>
      <c r="U37" s="44">
        <f>'Assault-related_Injuries'!K15</f>
        <v>0</v>
      </c>
      <c r="V37" s="46">
        <f>'Assault-related_Injuries'!L15</f>
        <v>0</v>
      </c>
      <c r="W37" s="44">
        <f>'Assault-related_Injuries'!K16</f>
        <v>0</v>
      </c>
      <c r="X37" s="46">
        <f>'Assault-related_Injuries'!L16</f>
        <v>0</v>
      </c>
    </row>
    <row r="38" spans="1:26" ht="15" customHeight="1" x14ac:dyDescent="0.2">
      <c r="A38" s="49" t="s">
        <v>98</v>
      </c>
      <c r="B38" s="51">
        <f>MVC_Injuries!K6</f>
        <v>0</v>
      </c>
      <c r="C38" s="52">
        <f>MVC_Injuries!L6</f>
        <v>0</v>
      </c>
      <c r="D38" s="51">
        <f>MVC_Injuries!K7</f>
        <v>0</v>
      </c>
      <c r="E38" s="52">
        <f>MVC_Injuries!L7</f>
        <v>0</v>
      </c>
      <c r="F38" s="51">
        <f>MVC_Injuries!K8</f>
        <v>0</v>
      </c>
      <c r="G38" s="52">
        <f>MVC_Injuries!L8</f>
        <v>0</v>
      </c>
      <c r="H38" s="51">
        <f>MVC_Injuries!K9</f>
        <v>0</v>
      </c>
      <c r="I38" s="52">
        <f>MVC_Injuries!L9</f>
        <v>0</v>
      </c>
      <c r="J38" s="51">
        <f>MVC_Injuries!K10</f>
        <v>0</v>
      </c>
      <c r="K38" s="52">
        <f>MVC_Injuries!L10</f>
        <v>0</v>
      </c>
      <c r="L38" s="51">
        <f>MVC_Injuries!K11</f>
        <v>0</v>
      </c>
      <c r="M38" s="52">
        <f>MVC_Injuries!L11</f>
        <v>0</v>
      </c>
      <c r="N38" s="49" t="s">
        <v>98</v>
      </c>
      <c r="O38" s="51">
        <f>MVC_Injuries!K12</f>
        <v>0</v>
      </c>
      <c r="P38" s="52">
        <f>MVC_Injuries!L12</f>
        <v>0</v>
      </c>
      <c r="Q38" s="51">
        <f>MVC_Injuries!K13</f>
        <v>0</v>
      </c>
      <c r="R38" s="52">
        <f>MVC_Injuries!L13</f>
        <v>0</v>
      </c>
      <c r="S38" s="51">
        <f>MVC_Injuries!K14</f>
        <v>0</v>
      </c>
      <c r="T38" s="52">
        <f>MVC_Injuries!L14</f>
        <v>0</v>
      </c>
      <c r="U38" s="51">
        <f>MVC_Injuries!K15</f>
        <v>0</v>
      </c>
      <c r="V38" s="52">
        <f>MVC_Injuries!L15</f>
        <v>0</v>
      </c>
      <c r="W38" s="51">
        <f>MVC_Injuries!K16</f>
        <v>0</v>
      </c>
      <c r="X38" s="52">
        <f>MVC_Injuries!L16</f>
        <v>0</v>
      </c>
      <c r="Z38" s="8"/>
    </row>
    <row r="39" spans="1:26" ht="15" customHeight="1" x14ac:dyDescent="0.2">
      <c r="A39" s="3" t="s">
        <v>99</v>
      </c>
      <c r="B39" s="44">
        <f>Suicide_Attempts!K6</f>
        <v>0</v>
      </c>
      <c r="C39" s="46">
        <f>Suicide_Attempts!L6</f>
        <v>0</v>
      </c>
      <c r="D39" s="44">
        <f>Suicide_Attempts!K7</f>
        <v>0</v>
      </c>
      <c r="E39" s="46">
        <f>Suicide_Attempts!L7</f>
        <v>0</v>
      </c>
      <c r="F39" s="44">
        <f>Suicide_Attempts!K8</f>
        <v>0</v>
      </c>
      <c r="G39" s="46">
        <f>Suicide_Attempts!L8</f>
        <v>0</v>
      </c>
      <c r="H39" s="44">
        <f>Suicide_Attempts!K9</f>
        <v>0</v>
      </c>
      <c r="I39" s="46">
        <f>Suicide_Attempts!L9</f>
        <v>0</v>
      </c>
      <c r="J39" s="44">
        <f>Suicide_Attempts!K10</f>
        <v>0</v>
      </c>
      <c r="K39" s="46">
        <f>Suicide_Attempts!L10</f>
        <v>0</v>
      </c>
      <c r="L39" s="44">
        <f>Suicide_Attempts!K11</f>
        <v>0</v>
      </c>
      <c r="M39" s="46">
        <f>Suicide_Attempts!L11</f>
        <v>0</v>
      </c>
      <c r="N39" s="3" t="s">
        <v>99</v>
      </c>
      <c r="O39" s="44">
        <f>Suicide_Attempts!K12</f>
        <v>0</v>
      </c>
      <c r="P39" s="46">
        <f>Suicide_Attempts!L12</f>
        <v>0</v>
      </c>
      <c r="Q39" s="41">
        <f>Suicide_Attempts!K13</f>
        <v>0</v>
      </c>
      <c r="R39" s="46">
        <f>Suicide_Attempts!L13</f>
        <v>0</v>
      </c>
      <c r="S39" s="44">
        <f>Suicide_Attempts!K14</f>
        <v>0</v>
      </c>
      <c r="T39" s="46">
        <f>Suicide_Attempts!L14</f>
        <v>0</v>
      </c>
      <c r="U39" s="44">
        <f>Suicide_Attempts!K15</f>
        <v>0</v>
      </c>
      <c r="V39" s="46">
        <f>Suicide_Attempts!L15</f>
        <v>0</v>
      </c>
      <c r="W39" s="44">
        <f>Suicide_Attempts!K16</f>
        <v>0</v>
      </c>
      <c r="X39" s="46">
        <f>Suicide_Attempts!L16</f>
        <v>0</v>
      </c>
      <c r="Z39" s="8"/>
    </row>
    <row r="42" spans="1:26" x14ac:dyDescent="0.2">
      <c r="A42" s="99" t="s">
        <v>65</v>
      </c>
      <c r="B42" s="99"/>
      <c r="C42" s="99"/>
      <c r="D42" s="99"/>
      <c r="E42" s="99"/>
      <c r="F42" s="99"/>
      <c r="G42" s="99"/>
    </row>
    <row r="43" spans="1:26" x14ac:dyDescent="0.2">
      <c r="A43" s="103"/>
      <c r="B43" s="104"/>
      <c r="C43" s="104"/>
      <c r="D43" s="104"/>
      <c r="E43" s="104"/>
      <c r="F43" s="104"/>
      <c r="G43" s="105"/>
    </row>
    <row r="44" spans="1:26" x14ac:dyDescent="0.2">
      <c r="A44" s="106"/>
      <c r="B44" s="107"/>
      <c r="C44" s="107"/>
      <c r="D44" s="107"/>
      <c r="E44" s="107"/>
      <c r="F44" s="107"/>
      <c r="G44" s="108"/>
    </row>
    <row r="45" spans="1:26" x14ac:dyDescent="0.2">
      <c r="A45" s="106"/>
      <c r="B45" s="107"/>
      <c r="C45" s="107"/>
      <c r="D45" s="107"/>
      <c r="E45" s="107"/>
      <c r="F45" s="107"/>
      <c r="G45" s="108"/>
    </row>
    <row r="46" spans="1:26" x14ac:dyDescent="0.2">
      <c r="A46" s="106"/>
      <c r="B46" s="107"/>
      <c r="C46" s="107"/>
      <c r="D46" s="107"/>
      <c r="E46" s="107"/>
      <c r="F46" s="107"/>
      <c r="G46" s="108"/>
    </row>
    <row r="47" spans="1:26" x14ac:dyDescent="0.2">
      <c r="A47" s="106"/>
      <c r="B47" s="107"/>
      <c r="C47" s="107"/>
      <c r="D47" s="107"/>
      <c r="E47" s="107"/>
      <c r="F47" s="107"/>
      <c r="G47" s="108"/>
    </row>
    <row r="48" spans="1:26" x14ac:dyDescent="0.2">
      <c r="A48" s="106"/>
      <c r="B48" s="107"/>
      <c r="C48" s="107"/>
      <c r="D48" s="107"/>
      <c r="E48" s="107"/>
      <c r="F48" s="107"/>
      <c r="G48" s="108"/>
    </row>
    <row r="49" spans="1:7" x14ac:dyDescent="0.2">
      <c r="A49" s="106"/>
      <c r="B49" s="107"/>
      <c r="C49" s="107"/>
      <c r="D49" s="107"/>
      <c r="E49" s="107"/>
      <c r="F49" s="107"/>
      <c r="G49" s="108"/>
    </row>
    <row r="50" spans="1:7" x14ac:dyDescent="0.2">
      <c r="A50" s="106"/>
      <c r="B50" s="107"/>
      <c r="C50" s="107"/>
      <c r="D50" s="107"/>
      <c r="E50" s="107"/>
      <c r="F50" s="107"/>
      <c r="G50" s="108"/>
    </row>
    <row r="51" spans="1:7" x14ac:dyDescent="0.2">
      <c r="A51" s="106"/>
      <c r="B51" s="107"/>
      <c r="C51" s="107"/>
      <c r="D51" s="107"/>
      <c r="E51" s="107"/>
      <c r="F51" s="107"/>
      <c r="G51" s="108"/>
    </row>
    <row r="52" spans="1:7" x14ac:dyDescent="0.2">
      <c r="A52" s="106"/>
      <c r="B52" s="107"/>
      <c r="C52" s="107"/>
      <c r="D52" s="107"/>
      <c r="E52" s="107"/>
      <c r="F52" s="107"/>
      <c r="G52" s="108"/>
    </row>
    <row r="53" spans="1:7" x14ac:dyDescent="0.2">
      <c r="A53" s="109"/>
      <c r="B53" s="110"/>
      <c r="C53" s="110"/>
      <c r="D53" s="110"/>
      <c r="E53" s="110"/>
      <c r="F53" s="110"/>
      <c r="G53" s="111"/>
    </row>
  </sheetData>
  <sheetProtection sheet="1" objects="1" scenarios="1"/>
  <mergeCells count="15">
    <mergeCell ref="A42:G42"/>
    <mergeCell ref="A43:G53"/>
    <mergeCell ref="B17:C17"/>
    <mergeCell ref="E17:F17"/>
    <mergeCell ref="B32:C32"/>
    <mergeCell ref="D32:E32"/>
    <mergeCell ref="F32:G32"/>
    <mergeCell ref="U32:V32"/>
    <mergeCell ref="W32:X32"/>
    <mergeCell ref="H32:I32"/>
    <mergeCell ref="J32:K32"/>
    <mergeCell ref="O32:P32"/>
    <mergeCell ref="L32:M32"/>
    <mergeCell ref="Q32:R32"/>
    <mergeCell ref="S32:T32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1"/>
  <sheetViews>
    <sheetView zoomScale="90" workbookViewId="0">
      <selection activeCell="A31" sqref="A31:G41"/>
    </sheetView>
  </sheetViews>
  <sheetFormatPr defaultRowHeight="12.75" x14ac:dyDescent="0.2"/>
  <cols>
    <col min="1" max="1" width="25.7109375" style="3" customWidth="1"/>
    <col min="2" max="2" width="10.85546875" style="3" customWidth="1"/>
    <col min="3" max="4" width="9.140625" style="3"/>
    <col min="5" max="5" width="11.140625" style="3" customWidth="1"/>
    <col min="6" max="7" width="9.140625" style="3"/>
    <col min="8" max="8" width="11.140625" style="3" customWidth="1"/>
    <col min="9" max="10" width="9.140625" style="3"/>
    <col min="11" max="11" width="11.140625" style="3" customWidth="1"/>
    <col min="12" max="13" width="9.140625" style="3"/>
    <col min="14" max="14" width="11.140625" style="3" customWidth="1"/>
    <col min="15" max="16384" width="9.140625" style="3"/>
  </cols>
  <sheetData>
    <row r="1" spans="1:14" x14ac:dyDescent="0.2">
      <c r="A1" s="12" t="s">
        <v>133</v>
      </c>
    </row>
    <row r="2" spans="1:14" x14ac:dyDescent="0.2">
      <c r="A2" s="4" t="s">
        <v>41</v>
      </c>
    </row>
    <row r="3" spans="1:14" x14ac:dyDescent="0.2">
      <c r="A3" s="3" t="s">
        <v>21</v>
      </c>
    </row>
    <row r="4" spans="1:14" x14ac:dyDescent="0.2">
      <c r="A4" s="26"/>
    </row>
    <row r="7" spans="1:14" x14ac:dyDescent="0.2">
      <c r="A7" s="13" t="s">
        <v>18</v>
      </c>
      <c r="B7" s="14"/>
      <c r="C7" s="14"/>
      <c r="D7" s="13" t="s">
        <v>19</v>
      </c>
      <c r="E7" s="14"/>
      <c r="F7" s="14"/>
      <c r="G7" s="13" t="s">
        <v>20</v>
      </c>
      <c r="H7" s="14"/>
      <c r="I7" s="14"/>
      <c r="J7" s="15"/>
      <c r="K7" s="16"/>
      <c r="L7" s="16"/>
      <c r="M7" s="15"/>
      <c r="N7" s="14"/>
    </row>
    <row r="8" spans="1:14" ht="25.5" x14ac:dyDescent="0.2">
      <c r="A8" s="6" t="s">
        <v>0</v>
      </c>
      <c r="B8" s="6" t="s">
        <v>85</v>
      </c>
      <c r="D8" s="6" t="s">
        <v>0</v>
      </c>
      <c r="E8" s="6" t="s">
        <v>85</v>
      </c>
      <c r="G8" s="6" t="s">
        <v>0</v>
      </c>
      <c r="H8" s="6" t="s">
        <v>85</v>
      </c>
      <c r="J8" s="6"/>
      <c r="K8" s="6"/>
      <c r="M8" s="6"/>
      <c r="N8" s="6"/>
    </row>
    <row r="9" spans="1:14" x14ac:dyDescent="0.2">
      <c r="A9" s="17" t="s">
        <v>6</v>
      </c>
      <c r="B9" s="29"/>
      <c r="D9" s="17" t="s">
        <v>6</v>
      </c>
      <c r="E9" s="30"/>
      <c r="G9" s="17" t="s">
        <v>6</v>
      </c>
      <c r="H9" s="30"/>
      <c r="J9" s="17"/>
      <c r="K9" s="8"/>
      <c r="M9" s="17"/>
      <c r="N9" s="7"/>
    </row>
    <row r="10" spans="1:14" x14ac:dyDescent="0.2">
      <c r="A10" s="18" t="s">
        <v>7</v>
      </c>
      <c r="B10" s="29"/>
      <c r="D10" s="18" t="s">
        <v>7</v>
      </c>
      <c r="E10" s="30"/>
      <c r="G10" s="18" t="s">
        <v>7</v>
      </c>
      <c r="H10" s="30"/>
      <c r="J10" s="18"/>
      <c r="M10" s="18"/>
    </row>
    <row r="11" spans="1:14" x14ac:dyDescent="0.2">
      <c r="A11" s="17" t="s">
        <v>8</v>
      </c>
      <c r="B11" s="29"/>
      <c r="D11" s="17" t="s">
        <v>8</v>
      </c>
      <c r="E11" s="30"/>
      <c r="G11" s="17" t="s">
        <v>8</v>
      </c>
      <c r="H11" s="30"/>
      <c r="J11" s="17"/>
      <c r="M11" s="17"/>
    </row>
    <row r="12" spans="1:14" x14ac:dyDescent="0.2">
      <c r="A12" s="17" t="s">
        <v>9</v>
      </c>
      <c r="B12" s="29"/>
      <c r="D12" s="17" t="s">
        <v>9</v>
      </c>
      <c r="E12" s="30"/>
      <c r="G12" s="17" t="s">
        <v>9</v>
      </c>
      <c r="H12" s="30"/>
      <c r="J12" s="17"/>
      <c r="M12" s="17"/>
    </row>
    <row r="13" spans="1:14" x14ac:dyDescent="0.2">
      <c r="A13" s="17" t="s">
        <v>10</v>
      </c>
      <c r="B13" s="29"/>
      <c r="D13" s="17" t="s">
        <v>10</v>
      </c>
      <c r="E13" s="30"/>
      <c r="G13" s="17" t="s">
        <v>10</v>
      </c>
      <c r="H13" s="30"/>
      <c r="J13" s="17"/>
      <c r="M13" s="17"/>
    </row>
    <row r="14" spans="1:14" x14ac:dyDescent="0.2">
      <c r="A14" s="17" t="s">
        <v>11</v>
      </c>
      <c r="B14" s="29"/>
      <c r="D14" s="17" t="s">
        <v>11</v>
      </c>
      <c r="E14" s="30"/>
      <c r="G14" s="17" t="s">
        <v>11</v>
      </c>
      <c r="H14" s="30"/>
      <c r="J14" s="17"/>
      <c r="M14" s="17"/>
    </row>
    <row r="15" spans="1:14" x14ac:dyDescent="0.2">
      <c r="A15" s="17" t="s">
        <v>12</v>
      </c>
      <c r="B15" s="29"/>
      <c r="D15" s="17" t="s">
        <v>12</v>
      </c>
      <c r="E15" s="30"/>
      <c r="G15" s="17" t="s">
        <v>12</v>
      </c>
      <c r="H15" s="30"/>
      <c r="J15" s="17"/>
      <c r="M15" s="17"/>
    </row>
    <row r="16" spans="1:14" x14ac:dyDescent="0.2">
      <c r="A16" s="17" t="s">
        <v>13</v>
      </c>
      <c r="B16" s="29"/>
      <c r="D16" s="17" t="s">
        <v>13</v>
      </c>
      <c r="E16" s="30"/>
      <c r="G16" s="17" t="s">
        <v>13</v>
      </c>
      <c r="H16" s="30"/>
      <c r="J16" s="17"/>
      <c r="M16" s="17"/>
    </row>
    <row r="17" spans="1:14" x14ac:dyDescent="0.2">
      <c r="A17" s="17" t="s">
        <v>14</v>
      </c>
      <c r="B17" s="29"/>
      <c r="D17" s="17" t="s">
        <v>14</v>
      </c>
      <c r="E17" s="30"/>
      <c r="G17" s="17" t="s">
        <v>14</v>
      </c>
      <c r="H17" s="30"/>
      <c r="J17" s="17"/>
      <c r="M17" s="17"/>
    </row>
    <row r="18" spans="1:14" x14ac:dyDescent="0.2">
      <c r="A18" s="17" t="s">
        <v>15</v>
      </c>
      <c r="B18" s="29"/>
      <c r="D18" s="17" t="s">
        <v>15</v>
      </c>
      <c r="E18" s="30"/>
      <c r="G18" s="17" t="s">
        <v>15</v>
      </c>
      <c r="H18" s="30"/>
      <c r="J18" s="17"/>
      <c r="M18" s="17"/>
    </row>
    <row r="19" spans="1:14" x14ac:dyDescent="0.2">
      <c r="A19" s="17" t="s">
        <v>16</v>
      </c>
      <c r="B19" s="29"/>
      <c r="D19" s="17" t="s">
        <v>16</v>
      </c>
      <c r="E19" s="30"/>
      <c r="G19" s="17" t="s">
        <v>16</v>
      </c>
      <c r="H19" s="30"/>
      <c r="J19" s="17"/>
      <c r="M19" s="17"/>
    </row>
    <row r="20" spans="1:14" x14ac:dyDescent="0.2">
      <c r="A20" s="12" t="s">
        <v>43</v>
      </c>
      <c r="B20" s="8">
        <f>SUM(B9:B19)</f>
        <v>0</v>
      </c>
      <c r="D20" s="12" t="s">
        <v>43</v>
      </c>
      <c r="E20" s="8">
        <f>SUM(E9:E19)</f>
        <v>0</v>
      </c>
      <c r="G20" s="12" t="s">
        <v>43</v>
      </c>
      <c r="H20" s="8">
        <f>SUM(H9:H19)</f>
        <v>0</v>
      </c>
      <c r="K20" s="8"/>
      <c r="N20" s="7"/>
    </row>
    <row r="22" spans="1:14" x14ac:dyDescent="0.2">
      <c r="A22" s="4" t="s">
        <v>58</v>
      </c>
    </row>
    <row r="23" spans="1:14" x14ac:dyDescent="0.2">
      <c r="A23" s="19" t="s">
        <v>59</v>
      </c>
    </row>
    <row r="24" spans="1:14" x14ac:dyDescent="0.2">
      <c r="A24" s="4" t="s">
        <v>60</v>
      </c>
      <c r="B24" s="20" t="s">
        <v>38</v>
      </c>
    </row>
    <row r="25" spans="1:14" x14ac:dyDescent="0.2">
      <c r="A25" s="21" t="s">
        <v>61</v>
      </c>
      <c r="B25" s="2"/>
    </row>
    <row r="26" spans="1:14" x14ac:dyDescent="0.2">
      <c r="A26" s="21" t="s">
        <v>62</v>
      </c>
      <c r="B26" s="2"/>
    </row>
    <row r="27" spans="1:14" x14ac:dyDescent="0.2">
      <c r="A27" s="21" t="s">
        <v>63</v>
      </c>
      <c r="B27" s="2"/>
    </row>
    <row r="30" spans="1:14" x14ac:dyDescent="0.2">
      <c r="A30" s="75" t="s">
        <v>65</v>
      </c>
      <c r="B30" s="75"/>
      <c r="C30" s="75"/>
      <c r="D30" s="75"/>
      <c r="E30" s="75"/>
      <c r="F30" s="75"/>
      <c r="G30" s="75"/>
      <c r="H30" s="22"/>
    </row>
    <row r="31" spans="1:14" x14ac:dyDescent="0.2">
      <c r="A31" s="76"/>
      <c r="B31" s="77"/>
      <c r="C31" s="77"/>
      <c r="D31" s="77"/>
      <c r="E31" s="77"/>
      <c r="F31" s="77"/>
      <c r="G31" s="78"/>
      <c r="H31" s="23"/>
    </row>
    <row r="32" spans="1:14" x14ac:dyDescent="0.2">
      <c r="A32" s="79"/>
      <c r="B32" s="80"/>
      <c r="C32" s="80"/>
      <c r="D32" s="80"/>
      <c r="E32" s="80"/>
      <c r="F32" s="80"/>
      <c r="G32" s="81"/>
      <c r="H32" s="23"/>
    </row>
    <row r="33" spans="1:8" x14ac:dyDescent="0.2">
      <c r="A33" s="79"/>
      <c r="B33" s="80"/>
      <c r="C33" s="80"/>
      <c r="D33" s="80"/>
      <c r="E33" s="80"/>
      <c r="F33" s="80"/>
      <c r="G33" s="81"/>
      <c r="H33" s="23"/>
    </row>
    <row r="34" spans="1:8" x14ac:dyDescent="0.2">
      <c r="A34" s="79"/>
      <c r="B34" s="80"/>
      <c r="C34" s="80"/>
      <c r="D34" s="80"/>
      <c r="E34" s="80"/>
      <c r="F34" s="80"/>
      <c r="G34" s="81"/>
      <c r="H34" s="23"/>
    </row>
    <row r="35" spans="1:8" x14ac:dyDescent="0.2">
      <c r="A35" s="79"/>
      <c r="B35" s="80"/>
      <c r="C35" s="80"/>
      <c r="D35" s="80"/>
      <c r="E35" s="80"/>
      <c r="F35" s="80"/>
      <c r="G35" s="81"/>
      <c r="H35" s="23"/>
    </row>
    <row r="36" spans="1:8" x14ac:dyDescent="0.2">
      <c r="A36" s="79"/>
      <c r="B36" s="80"/>
      <c r="C36" s="80"/>
      <c r="D36" s="80"/>
      <c r="E36" s="80"/>
      <c r="F36" s="80"/>
      <c r="G36" s="81"/>
      <c r="H36" s="23"/>
    </row>
    <row r="37" spans="1:8" x14ac:dyDescent="0.2">
      <c r="A37" s="79"/>
      <c r="B37" s="80"/>
      <c r="C37" s="80"/>
      <c r="D37" s="80"/>
      <c r="E37" s="80"/>
      <c r="F37" s="80"/>
      <c r="G37" s="81"/>
      <c r="H37" s="23"/>
    </row>
    <row r="38" spans="1:8" x14ac:dyDescent="0.2">
      <c r="A38" s="79"/>
      <c r="B38" s="80"/>
      <c r="C38" s="80"/>
      <c r="D38" s="80"/>
      <c r="E38" s="80"/>
      <c r="F38" s="80"/>
      <c r="G38" s="81"/>
      <c r="H38" s="23"/>
    </row>
    <row r="39" spans="1:8" x14ac:dyDescent="0.2">
      <c r="A39" s="79"/>
      <c r="B39" s="80"/>
      <c r="C39" s="80"/>
      <c r="D39" s="80"/>
      <c r="E39" s="80"/>
      <c r="F39" s="80"/>
      <c r="G39" s="81"/>
      <c r="H39" s="23"/>
    </row>
    <row r="40" spans="1:8" x14ac:dyDescent="0.2">
      <c r="A40" s="79"/>
      <c r="B40" s="80"/>
      <c r="C40" s="80"/>
      <c r="D40" s="80"/>
      <c r="E40" s="80"/>
      <c r="F40" s="80"/>
      <c r="G40" s="81"/>
      <c r="H40" s="23"/>
    </row>
    <row r="41" spans="1:8" x14ac:dyDescent="0.2">
      <c r="A41" s="82"/>
      <c r="B41" s="83"/>
      <c r="C41" s="83"/>
      <c r="D41" s="83"/>
      <c r="E41" s="83"/>
      <c r="F41" s="83"/>
      <c r="G41" s="84"/>
      <c r="H41" s="23"/>
    </row>
  </sheetData>
  <sheetProtection sheet="1" objects="1" scenarios="1"/>
  <mergeCells count="2">
    <mergeCell ref="A30:G30"/>
    <mergeCell ref="A31:G41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5"/>
  <sheetViews>
    <sheetView zoomScale="90" workbookViewId="0">
      <selection activeCell="B9" sqref="B9:B10"/>
    </sheetView>
  </sheetViews>
  <sheetFormatPr defaultRowHeight="12.75" x14ac:dyDescent="0.2"/>
  <cols>
    <col min="1" max="1" width="45.7109375" style="3" customWidth="1"/>
    <col min="2" max="16384" width="9.140625" style="3"/>
  </cols>
  <sheetData>
    <row r="1" spans="1:2" x14ac:dyDescent="0.2">
      <c r="A1" s="12" t="s">
        <v>133</v>
      </c>
    </row>
    <row r="2" spans="1:2" x14ac:dyDescent="0.2">
      <c r="A2" s="4" t="s">
        <v>42</v>
      </c>
    </row>
    <row r="3" spans="1:2" x14ac:dyDescent="0.2">
      <c r="A3" s="14" t="s">
        <v>21</v>
      </c>
    </row>
    <row r="4" spans="1:2" x14ac:dyDescent="0.2">
      <c r="A4" s="35">
        <f>Populations!A4</f>
        <v>0</v>
      </c>
    </row>
    <row r="6" spans="1:2" s="25" customFormat="1" x14ac:dyDescent="0.2">
      <c r="A6" s="15" t="s">
        <v>134</v>
      </c>
    </row>
    <row r="7" spans="1:2" s="25" customFormat="1" x14ac:dyDescent="0.2">
      <c r="A7" s="15"/>
    </row>
    <row r="9" spans="1:2" x14ac:dyDescent="0.2">
      <c r="A9" s="14" t="s">
        <v>127</v>
      </c>
      <c r="B9" s="85"/>
    </row>
    <row r="10" spans="1:2" x14ac:dyDescent="0.2">
      <c r="A10" s="14" t="s">
        <v>128</v>
      </c>
      <c r="B10" s="86"/>
    </row>
    <row r="11" spans="1:2" x14ac:dyDescent="0.2">
      <c r="A11" s="14"/>
      <c r="B11" s="71"/>
    </row>
    <row r="12" spans="1:2" x14ac:dyDescent="0.2">
      <c r="A12" s="14"/>
    </row>
    <row r="13" spans="1:2" x14ac:dyDescent="0.2">
      <c r="A13" s="14" t="s">
        <v>129</v>
      </c>
      <c r="B13" s="85"/>
    </row>
    <row r="14" spans="1:2" x14ac:dyDescent="0.2">
      <c r="A14" s="14" t="s">
        <v>86</v>
      </c>
      <c r="B14" s="87"/>
    </row>
    <row r="15" spans="1:2" x14ac:dyDescent="0.2">
      <c r="A15" s="14" t="s">
        <v>89</v>
      </c>
      <c r="B15" s="86"/>
    </row>
    <row r="17" spans="1:8" x14ac:dyDescent="0.2">
      <c r="A17" s="3" t="s">
        <v>130</v>
      </c>
      <c r="D17" s="88">
        <f>IF(B9=0,0,(B13/B9))</f>
        <v>0</v>
      </c>
    </row>
    <row r="18" spans="1:8" x14ac:dyDescent="0.2">
      <c r="A18" s="3" t="s">
        <v>88</v>
      </c>
      <c r="D18" s="89"/>
    </row>
    <row r="20" spans="1:8" x14ac:dyDescent="0.2">
      <c r="B20" s="4"/>
    </row>
    <row r="21" spans="1:8" x14ac:dyDescent="0.2">
      <c r="A21" s="66" t="s">
        <v>131</v>
      </c>
      <c r="B21" s="90"/>
    </row>
    <row r="22" spans="1:8" x14ac:dyDescent="0.2">
      <c r="A22" s="66" t="s">
        <v>90</v>
      </c>
      <c r="B22" s="91"/>
    </row>
    <row r="23" spans="1:8" x14ac:dyDescent="0.2">
      <c r="A23" s="66" t="s">
        <v>79</v>
      </c>
      <c r="B23" s="92"/>
    </row>
    <row r="24" spans="1:8" x14ac:dyDescent="0.2">
      <c r="A24" s="66"/>
      <c r="B24" s="65"/>
    </row>
    <row r="25" spans="1:8" x14ac:dyDescent="0.2">
      <c r="A25" s="66" t="s">
        <v>132</v>
      </c>
      <c r="B25" s="65"/>
      <c r="D25" s="88">
        <f>IF(B9=0,0,(B21/B9))</f>
        <v>0</v>
      </c>
    </row>
    <row r="26" spans="1:8" x14ac:dyDescent="0.2">
      <c r="A26" s="66" t="s">
        <v>87</v>
      </c>
      <c r="B26" s="65"/>
      <c r="D26" s="94"/>
    </row>
    <row r="27" spans="1:8" x14ac:dyDescent="0.2">
      <c r="A27" s="66" t="s">
        <v>91</v>
      </c>
      <c r="B27" s="65"/>
    </row>
    <row r="28" spans="1:8" ht="12.75" customHeight="1" x14ac:dyDescent="0.2">
      <c r="B28" s="65"/>
    </row>
    <row r="29" spans="1:8" ht="12.75" customHeight="1" x14ac:dyDescent="0.2">
      <c r="A29" s="93" t="s">
        <v>76</v>
      </c>
      <c r="B29" s="93"/>
      <c r="C29" s="93"/>
      <c r="D29" s="93"/>
      <c r="E29" s="93"/>
      <c r="F29" s="93"/>
      <c r="G29" s="93"/>
      <c r="H29" s="93"/>
    </row>
    <row r="30" spans="1:8" x14ac:dyDescent="0.2">
      <c r="A30" s="95" t="s">
        <v>77</v>
      </c>
      <c r="B30" s="95"/>
      <c r="C30" s="95"/>
      <c r="D30" s="95"/>
      <c r="E30" s="95"/>
      <c r="F30" s="95"/>
      <c r="G30" s="95"/>
      <c r="H30" s="95"/>
    </row>
    <row r="31" spans="1:8" x14ac:dyDescent="0.2">
      <c r="A31" s="3" t="s">
        <v>78</v>
      </c>
      <c r="B31" s="65"/>
    </row>
    <row r="32" spans="1:8" x14ac:dyDescent="0.2">
      <c r="B32" s="65"/>
    </row>
    <row r="33" spans="1:7" x14ac:dyDescent="0.2">
      <c r="A33" s="36"/>
    </row>
    <row r="34" spans="1:7" x14ac:dyDescent="0.2">
      <c r="A34" s="99" t="s">
        <v>65</v>
      </c>
      <c r="B34" s="99"/>
      <c r="C34" s="99"/>
      <c r="D34" s="99"/>
      <c r="E34" s="99"/>
      <c r="F34" s="99"/>
      <c r="G34" s="99"/>
    </row>
    <row r="35" spans="1:7" x14ac:dyDescent="0.2">
      <c r="A35" s="76"/>
      <c r="B35" s="77"/>
      <c r="C35" s="77"/>
      <c r="D35" s="77"/>
      <c r="E35" s="77"/>
      <c r="F35" s="77"/>
      <c r="G35" s="78"/>
    </row>
    <row r="36" spans="1:7" x14ac:dyDescent="0.2">
      <c r="A36" s="79"/>
      <c r="B36" s="80"/>
      <c r="C36" s="80"/>
      <c r="D36" s="80"/>
      <c r="E36" s="80"/>
      <c r="F36" s="80"/>
      <c r="G36" s="81"/>
    </row>
    <row r="37" spans="1:7" x14ac:dyDescent="0.2">
      <c r="A37" s="79"/>
      <c r="B37" s="80"/>
      <c r="C37" s="80"/>
      <c r="D37" s="80"/>
      <c r="E37" s="80"/>
      <c r="F37" s="80"/>
      <c r="G37" s="81"/>
    </row>
    <row r="38" spans="1:7" x14ac:dyDescent="0.2">
      <c r="A38" s="79"/>
      <c r="B38" s="80"/>
      <c r="C38" s="80"/>
      <c r="D38" s="80"/>
      <c r="E38" s="80"/>
      <c r="F38" s="80"/>
      <c r="G38" s="81"/>
    </row>
    <row r="39" spans="1:7" x14ac:dyDescent="0.2">
      <c r="A39" s="82"/>
      <c r="B39" s="83"/>
      <c r="C39" s="83"/>
      <c r="D39" s="83"/>
      <c r="E39" s="83"/>
      <c r="F39" s="83"/>
      <c r="G39" s="84"/>
    </row>
    <row r="40" spans="1:7" x14ac:dyDescent="0.2">
      <c r="A40" s="100" t="s">
        <v>66</v>
      </c>
      <c r="B40" s="100"/>
      <c r="C40" s="100"/>
      <c r="D40" s="100"/>
      <c r="E40" s="100"/>
      <c r="F40" s="100"/>
      <c r="G40" s="100"/>
    </row>
    <row r="41" spans="1:7" x14ac:dyDescent="0.2">
      <c r="A41" s="101" t="s">
        <v>74</v>
      </c>
      <c r="B41" s="101"/>
      <c r="C41" s="101"/>
      <c r="D41" s="101"/>
      <c r="E41" s="101"/>
      <c r="F41" s="101"/>
      <c r="G41" s="101"/>
    </row>
    <row r="42" spans="1:7" x14ac:dyDescent="0.2">
      <c r="A42" s="96"/>
      <c r="B42" s="97"/>
      <c r="C42" s="97"/>
      <c r="D42" s="97"/>
      <c r="E42" s="97"/>
      <c r="F42" s="97"/>
      <c r="G42" s="98"/>
    </row>
    <row r="43" spans="1:7" x14ac:dyDescent="0.2">
      <c r="A43" s="96"/>
      <c r="B43" s="97"/>
      <c r="C43" s="97"/>
      <c r="D43" s="97"/>
      <c r="E43" s="97"/>
      <c r="F43" s="97"/>
      <c r="G43" s="98"/>
    </row>
    <row r="44" spans="1:7" x14ac:dyDescent="0.2">
      <c r="A44" s="96"/>
      <c r="B44" s="97"/>
      <c r="C44" s="97"/>
      <c r="D44" s="97"/>
      <c r="E44" s="97"/>
      <c r="F44" s="97"/>
      <c r="G44" s="98"/>
    </row>
    <row r="45" spans="1:7" x14ac:dyDescent="0.2">
      <c r="A45" s="96"/>
      <c r="B45" s="97"/>
      <c r="C45" s="97"/>
      <c r="D45" s="97"/>
      <c r="E45" s="97"/>
      <c r="F45" s="97"/>
      <c r="G45" s="98"/>
    </row>
  </sheetData>
  <sheetProtection sheet="1" objects="1" scenarios="1"/>
  <mergeCells count="15">
    <mergeCell ref="A30:H30"/>
    <mergeCell ref="A42:G42"/>
    <mergeCell ref="A43:G43"/>
    <mergeCell ref="A45:G45"/>
    <mergeCell ref="A44:G44"/>
    <mergeCell ref="A34:G34"/>
    <mergeCell ref="A35:G39"/>
    <mergeCell ref="A40:G40"/>
    <mergeCell ref="A41:G41"/>
    <mergeCell ref="B9:B10"/>
    <mergeCell ref="B13:B15"/>
    <mergeCell ref="D17:D18"/>
    <mergeCell ref="B21:B23"/>
    <mergeCell ref="A29:H29"/>
    <mergeCell ref="D25:D2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1"/>
  <sheetViews>
    <sheetView zoomScale="90" workbookViewId="0">
      <selection activeCell="C6" sqref="C6"/>
    </sheetView>
  </sheetViews>
  <sheetFormatPr defaultRowHeight="12.75" x14ac:dyDescent="0.2"/>
  <cols>
    <col min="1" max="1" width="9.140625" style="3"/>
    <col min="2" max="2" width="11.28515625" style="3" customWidth="1"/>
    <col min="3" max="3" width="15.42578125" style="3" customWidth="1"/>
    <col min="4" max="4" width="9.140625" style="67"/>
    <col min="5" max="5" width="10.7109375" style="3" customWidth="1"/>
    <col min="6" max="6" width="9.140625" style="3"/>
    <col min="7" max="7" width="9.140625" style="67"/>
    <col min="8" max="9" width="9.140625" style="3"/>
    <col min="10" max="10" width="10.7109375" style="3" customWidth="1"/>
    <col min="11" max="11" width="14.85546875" style="3" customWidth="1"/>
    <col min="12" max="12" width="9.140625" style="67"/>
    <col min="13" max="13" width="10.5703125" style="3" customWidth="1"/>
    <col min="14" max="14" width="9.140625" style="3"/>
    <col min="15" max="15" width="9.140625" style="67"/>
    <col min="16" max="16384" width="9.140625" style="3"/>
  </cols>
  <sheetData>
    <row r="1" spans="1:12" x14ac:dyDescent="0.2">
      <c r="A1" s="3">
        <f>'Background-Report'!A4</f>
        <v>0</v>
      </c>
    </row>
    <row r="2" spans="1:12" x14ac:dyDescent="0.2">
      <c r="A2" s="4" t="s">
        <v>100</v>
      </c>
    </row>
    <row r="4" spans="1:12" x14ac:dyDescent="0.2">
      <c r="A4" s="5" t="s">
        <v>101</v>
      </c>
      <c r="I4" s="5" t="s">
        <v>102</v>
      </c>
    </row>
    <row r="5" spans="1:12" ht="24.95" customHeight="1" x14ac:dyDescent="0.2">
      <c r="A5" s="6" t="s">
        <v>0</v>
      </c>
      <c r="B5" s="6" t="s">
        <v>1</v>
      </c>
      <c r="C5" s="6" t="s">
        <v>40</v>
      </c>
      <c r="D5" s="68" t="s">
        <v>2</v>
      </c>
      <c r="E5" s="6" t="s">
        <v>3</v>
      </c>
      <c r="F5" s="6" t="s">
        <v>4</v>
      </c>
      <c r="G5" s="68" t="s">
        <v>5</v>
      </c>
      <c r="I5" s="6" t="s">
        <v>0</v>
      </c>
      <c r="J5" s="6" t="s">
        <v>1</v>
      </c>
      <c r="K5" s="6" t="s">
        <v>40</v>
      </c>
      <c r="L5" s="68" t="s">
        <v>81</v>
      </c>
    </row>
    <row r="6" spans="1:12" x14ac:dyDescent="0.2">
      <c r="A6" s="3" t="s">
        <v>6</v>
      </c>
      <c r="B6" s="8">
        <f>Populations!B9</f>
        <v>0</v>
      </c>
      <c r="C6" s="30"/>
      <c r="D6" s="67">
        <f>IF(B6=0,0,($C$6/$B$6)*100000)</f>
        <v>0</v>
      </c>
      <c r="E6" s="8">
        <v>3795</v>
      </c>
      <c r="F6" s="3">
        <v>1.3818E-2</v>
      </c>
      <c r="G6" s="67">
        <f t="shared" ref="G6:G16" si="0">D6*F6</f>
        <v>0</v>
      </c>
      <c r="I6" s="3" t="s">
        <v>6</v>
      </c>
      <c r="J6" s="8">
        <f>Populations!B9</f>
        <v>0</v>
      </c>
      <c r="K6" s="8">
        <f t="shared" ref="K6:K16" si="1">IF(ISBLANK(C6),0,(IF(AND(0&lt;C6,C6&lt;1),"Refused",(IF(C6&gt;=5,C6,"Count &lt;5")))))</f>
        <v>0</v>
      </c>
      <c r="L6" s="67">
        <f t="shared" ref="L6:L16" si="2">IF(J6=0,0,(IF(AND(0&lt;C6,C6&lt;1),"Refused",( IF(C6&gt;=20,(C6/J6)*100000,"Count &lt;20")))))</f>
        <v>0</v>
      </c>
    </row>
    <row r="7" spans="1:12" x14ac:dyDescent="0.2">
      <c r="A7" s="9" t="s">
        <v>7</v>
      </c>
      <c r="B7" s="8">
        <f>Populations!B10</f>
        <v>0</v>
      </c>
      <c r="C7" s="30"/>
      <c r="D7" s="67">
        <f>IF(B7=0,0,($C$7/$B$7)*100000)</f>
        <v>0</v>
      </c>
      <c r="E7" s="8">
        <v>15192</v>
      </c>
      <c r="F7" s="3">
        <v>5.5316999999999998E-2</v>
      </c>
      <c r="G7" s="67">
        <f t="shared" si="0"/>
        <v>0</v>
      </c>
      <c r="I7" s="9" t="s">
        <v>7</v>
      </c>
      <c r="J7" s="8">
        <f>Populations!B10</f>
        <v>0</v>
      </c>
      <c r="K7" s="8">
        <f t="shared" si="1"/>
        <v>0</v>
      </c>
      <c r="L7" s="67">
        <f t="shared" si="2"/>
        <v>0</v>
      </c>
    </row>
    <row r="8" spans="1:12" x14ac:dyDescent="0.2">
      <c r="A8" s="3" t="s">
        <v>8</v>
      </c>
      <c r="B8" s="8">
        <f>Populations!B11</f>
        <v>0</v>
      </c>
      <c r="C8" s="30"/>
      <c r="D8" s="67">
        <f>IF(B8=0,0,($C$8/$B$8)*100000)</f>
        <v>0</v>
      </c>
      <c r="E8" s="8">
        <v>39977</v>
      </c>
      <c r="F8" s="3">
        <v>0.145565</v>
      </c>
      <c r="G8" s="67">
        <f t="shared" si="0"/>
        <v>0</v>
      </c>
      <c r="I8" s="3" t="s">
        <v>8</v>
      </c>
      <c r="J8" s="8">
        <f>Populations!B11</f>
        <v>0</v>
      </c>
      <c r="K8" s="8">
        <f t="shared" si="1"/>
        <v>0</v>
      </c>
      <c r="L8" s="67">
        <f t="shared" si="2"/>
        <v>0</v>
      </c>
    </row>
    <row r="9" spans="1:12" x14ac:dyDescent="0.2">
      <c r="A9" s="3" t="s">
        <v>9</v>
      </c>
      <c r="B9" s="8">
        <f>Populations!B12</f>
        <v>0</v>
      </c>
      <c r="C9" s="30"/>
      <c r="D9" s="67">
        <f>IF(B9=0,0,($C$9/$B$9)*100000)</f>
        <v>0</v>
      </c>
      <c r="E9" s="8">
        <v>38077</v>
      </c>
      <c r="F9" s="3">
        <v>0.13864599999999999</v>
      </c>
      <c r="G9" s="67">
        <f t="shared" si="0"/>
        <v>0</v>
      </c>
      <c r="I9" s="3" t="s">
        <v>9</v>
      </c>
      <c r="J9" s="8">
        <f>Populations!B12</f>
        <v>0</v>
      </c>
      <c r="K9" s="8">
        <f t="shared" si="1"/>
        <v>0</v>
      </c>
      <c r="L9" s="67">
        <f t="shared" si="2"/>
        <v>0</v>
      </c>
    </row>
    <row r="10" spans="1:12" x14ac:dyDescent="0.2">
      <c r="A10" s="3" t="s">
        <v>10</v>
      </c>
      <c r="B10" s="8">
        <f>Populations!B13</f>
        <v>0</v>
      </c>
      <c r="C10" s="30"/>
      <c r="D10" s="67">
        <f>IF(B10=0,0,($C$10/$B$10)*100000)</f>
        <v>0</v>
      </c>
      <c r="E10" s="8">
        <v>37233</v>
      </c>
      <c r="F10" s="3">
        <v>0.135573</v>
      </c>
      <c r="G10" s="67">
        <f t="shared" si="0"/>
        <v>0</v>
      </c>
      <c r="I10" s="3" t="s">
        <v>10</v>
      </c>
      <c r="J10" s="8">
        <f>Populations!B13</f>
        <v>0</v>
      </c>
      <c r="K10" s="8">
        <f t="shared" si="1"/>
        <v>0</v>
      </c>
      <c r="L10" s="67">
        <f t="shared" si="2"/>
        <v>0</v>
      </c>
    </row>
    <row r="11" spans="1:12" x14ac:dyDescent="0.2">
      <c r="A11" s="3" t="s">
        <v>11</v>
      </c>
      <c r="B11" s="8">
        <f>Populations!B14</f>
        <v>0</v>
      </c>
      <c r="C11" s="30"/>
      <c r="D11" s="67">
        <f>IF(B11=0,0,($C$11/$B$11)*100000)</f>
        <v>0</v>
      </c>
      <c r="E11" s="8">
        <v>44659</v>
      </c>
      <c r="F11" s="3">
        <v>0.16261300000000001</v>
      </c>
      <c r="G11" s="67">
        <f t="shared" si="0"/>
        <v>0</v>
      </c>
      <c r="I11" s="3" t="s">
        <v>11</v>
      </c>
      <c r="J11" s="8">
        <f>Populations!B14</f>
        <v>0</v>
      </c>
      <c r="K11" s="8">
        <f t="shared" si="1"/>
        <v>0</v>
      </c>
      <c r="L11" s="67">
        <f t="shared" si="2"/>
        <v>0</v>
      </c>
    </row>
    <row r="12" spans="1:12" x14ac:dyDescent="0.2">
      <c r="A12" s="3" t="s">
        <v>12</v>
      </c>
      <c r="B12" s="8">
        <f>Populations!B15</f>
        <v>0</v>
      </c>
      <c r="C12" s="30"/>
      <c r="D12" s="67">
        <f>IF(B12=0,0,($C$12/$B$12)*100000)</f>
        <v>0</v>
      </c>
      <c r="E12" s="8">
        <v>37030</v>
      </c>
      <c r="F12" s="3">
        <v>0.13483400000000001</v>
      </c>
      <c r="G12" s="67">
        <f t="shared" si="0"/>
        <v>0</v>
      </c>
      <c r="I12" s="3" t="s">
        <v>12</v>
      </c>
      <c r="J12" s="8">
        <f>Populations!B15</f>
        <v>0</v>
      </c>
      <c r="K12" s="8">
        <f t="shared" si="1"/>
        <v>0</v>
      </c>
      <c r="L12" s="67">
        <f t="shared" si="2"/>
        <v>0</v>
      </c>
    </row>
    <row r="13" spans="1:12" x14ac:dyDescent="0.2">
      <c r="A13" s="3" t="s">
        <v>13</v>
      </c>
      <c r="B13" s="8">
        <f>Populations!B16</f>
        <v>0</v>
      </c>
      <c r="C13" s="30"/>
      <c r="D13" s="67">
        <f>IF(B13=0,0,($C$13/$B$13)*100000)</f>
        <v>0</v>
      </c>
      <c r="E13" s="8">
        <v>23961</v>
      </c>
      <c r="F13" s="3">
        <v>8.7247000000000005E-2</v>
      </c>
      <c r="G13" s="67">
        <f t="shared" si="0"/>
        <v>0</v>
      </c>
      <c r="I13" s="3" t="s">
        <v>13</v>
      </c>
      <c r="J13" s="8">
        <f>Populations!B16</f>
        <v>0</v>
      </c>
      <c r="K13" s="8">
        <f t="shared" si="1"/>
        <v>0</v>
      </c>
      <c r="L13" s="67">
        <f t="shared" si="2"/>
        <v>0</v>
      </c>
    </row>
    <row r="14" spans="1:12" x14ac:dyDescent="0.2">
      <c r="A14" s="3" t="s">
        <v>14</v>
      </c>
      <c r="B14" s="8">
        <f>Populations!B17</f>
        <v>0</v>
      </c>
      <c r="C14" s="30"/>
      <c r="D14" s="67">
        <f>IF(B14=0,0,($C$14/$B$14)*100000)</f>
        <v>0</v>
      </c>
      <c r="E14" s="8">
        <v>18136</v>
      </c>
      <c r="F14" s="3">
        <v>6.6036999999999998E-2</v>
      </c>
      <c r="G14" s="67">
        <f t="shared" si="0"/>
        <v>0</v>
      </c>
      <c r="I14" s="3" t="s">
        <v>14</v>
      </c>
      <c r="J14" s="8">
        <f>Populations!B17</f>
        <v>0</v>
      </c>
      <c r="K14" s="8">
        <f t="shared" si="1"/>
        <v>0</v>
      </c>
      <c r="L14" s="67">
        <f t="shared" si="2"/>
        <v>0</v>
      </c>
    </row>
    <row r="15" spans="1:12" x14ac:dyDescent="0.2">
      <c r="A15" s="3" t="s">
        <v>15</v>
      </c>
      <c r="B15" s="8">
        <f>Populations!B18</f>
        <v>0</v>
      </c>
      <c r="C15" s="30"/>
      <c r="D15" s="67">
        <f>IF(B15=0,0,($C$15/$B$15)*100000)</f>
        <v>0</v>
      </c>
      <c r="E15" s="8">
        <v>12315</v>
      </c>
      <c r="F15" s="3">
        <v>4.4842E-2</v>
      </c>
      <c r="G15" s="67">
        <f t="shared" si="0"/>
        <v>0</v>
      </c>
      <c r="I15" s="3" t="s">
        <v>15</v>
      </c>
      <c r="J15" s="8">
        <f>Populations!B18</f>
        <v>0</v>
      </c>
      <c r="K15" s="8">
        <f t="shared" si="1"/>
        <v>0</v>
      </c>
      <c r="L15" s="67">
        <f t="shared" si="2"/>
        <v>0</v>
      </c>
    </row>
    <row r="16" spans="1:12" x14ac:dyDescent="0.2">
      <c r="A16" s="3" t="s">
        <v>16</v>
      </c>
      <c r="B16" s="8">
        <f>Populations!B19</f>
        <v>0</v>
      </c>
      <c r="C16" s="30"/>
      <c r="D16" s="67">
        <f>IF(B16=0,0,($C$16/$B$16)*100000)</f>
        <v>0</v>
      </c>
      <c r="E16" s="8">
        <v>4259</v>
      </c>
      <c r="F16" s="3">
        <v>1.5507999999999999E-2</v>
      </c>
      <c r="G16" s="67">
        <f t="shared" si="0"/>
        <v>0</v>
      </c>
      <c r="I16" s="3" t="s">
        <v>16</v>
      </c>
      <c r="J16" s="8">
        <f>Populations!B19</f>
        <v>0</v>
      </c>
      <c r="K16" s="8">
        <f t="shared" si="1"/>
        <v>0</v>
      </c>
      <c r="L16" s="67">
        <f t="shared" si="2"/>
        <v>0</v>
      </c>
    </row>
    <row r="17" spans="1:15" x14ac:dyDescent="0.2">
      <c r="A17" s="3" t="s">
        <v>17</v>
      </c>
      <c r="B17" s="8">
        <f>SUM(B6:B16)</f>
        <v>0</v>
      </c>
      <c r="C17" s="8">
        <f>SUM(C6:C16)</f>
        <v>0</v>
      </c>
      <c r="E17" s="8">
        <f>SUM(E6:E16)</f>
        <v>274634</v>
      </c>
      <c r="F17" s="3">
        <f>SUM(F6:F16)</f>
        <v>1</v>
      </c>
      <c r="G17" s="67">
        <f>SUM(G6:G16)</f>
        <v>0</v>
      </c>
    </row>
    <row r="20" spans="1:15" x14ac:dyDescent="0.2">
      <c r="A20" s="3" t="s">
        <v>82</v>
      </c>
    </row>
    <row r="23" spans="1:15" x14ac:dyDescent="0.2">
      <c r="A23" s="5" t="s">
        <v>103</v>
      </c>
      <c r="I23" s="5" t="s">
        <v>104</v>
      </c>
    </row>
    <row r="24" spans="1:15" ht="24.95" customHeight="1" x14ac:dyDescent="0.2">
      <c r="A24" s="6" t="s">
        <v>0</v>
      </c>
      <c r="B24" s="6" t="s">
        <v>1</v>
      </c>
      <c r="C24" s="6" t="s">
        <v>40</v>
      </c>
      <c r="D24" s="68" t="s">
        <v>2</v>
      </c>
      <c r="E24" s="6" t="s">
        <v>3</v>
      </c>
      <c r="F24" s="6" t="s">
        <v>4</v>
      </c>
      <c r="G24" s="68" t="s">
        <v>5</v>
      </c>
      <c r="I24" s="6" t="s">
        <v>0</v>
      </c>
      <c r="J24" s="6" t="s">
        <v>1</v>
      </c>
      <c r="K24" s="6" t="s">
        <v>40</v>
      </c>
      <c r="L24" s="68" t="s">
        <v>2</v>
      </c>
      <c r="M24" s="6" t="s">
        <v>3</v>
      </c>
      <c r="N24" s="6" t="s">
        <v>4</v>
      </c>
      <c r="O24" s="68" t="s">
        <v>5</v>
      </c>
    </row>
    <row r="25" spans="1:15" x14ac:dyDescent="0.2">
      <c r="A25" s="3" t="s">
        <v>6</v>
      </c>
      <c r="B25" s="8">
        <f>Populations!E9</f>
        <v>0</v>
      </c>
      <c r="C25" s="30"/>
      <c r="D25" s="67">
        <f>IF(B25=0,0,($C$25/$B$25)*100000)</f>
        <v>0</v>
      </c>
      <c r="E25" s="8">
        <v>3795</v>
      </c>
      <c r="F25" s="3">
        <v>1.3818E-2</v>
      </c>
      <c r="G25" s="67">
        <f t="shared" ref="G25:G35" si="3">D25*F25</f>
        <v>0</v>
      </c>
      <c r="I25" s="3" t="s">
        <v>6</v>
      </c>
      <c r="J25" s="8">
        <f>Populations!H9</f>
        <v>0</v>
      </c>
      <c r="K25" s="30"/>
      <c r="L25" s="67">
        <f>IF(J25=0,0,($K$25/$J$25)*100000)</f>
        <v>0</v>
      </c>
      <c r="M25" s="8">
        <v>3795</v>
      </c>
      <c r="N25" s="3">
        <v>1.3818E-2</v>
      </c>
      <c r="O25" s="67">
        <f t="shared" ref="O25:O35" si="4">L25*N25</f>
        <v>0</v>
      </c>
    </row>
    <row r="26" spans="1:15" x14ac:dyDescent="0.2">
      <c r="A26" s="9" t="s">
        <v>7</v>
      </c>
      <c r="B26" s="8">
        <f>Populations!E10</f>
        <v>0</v>
      </c>
      <c r="C26" s="30"/>
      <c r="D26" s="67">
        <f>IF(B26=0,0,($C$26/$B$26)*100000)</f>
        <v>0</v>
      </c>
      <c r="E26" s="8">
        <v>15192</v>
      </c>
      <c r="F26" s="3">
        <v>5.5316999999999998E-2</v>
      </c>
      <c r="G26" s="67">
        <f t="shared" si="3"/>
        <v>0</v>
      </c>
      <c r="I26" s="9" t="s">
        <v>7</v>
      </c>
      <c r="J26" s="8">
        <f>Populations!H10</f>
        <v>0</v>
      </c>
      <c r="K26" s="30"/>
      <c r="L26" s="67">
        <f>IF(J26=0,0,($K$26/$J$26)*100000)</f>
        <v>0</v>
      </c>
      <c r="M26" s="8">
        <v>15192</v>
      </c>
      <c r="N26" s="3">
        <v>5.5316999999999998E-2</v>
      </c>
      <c r="O26" s="67">
        <f t="shared" si="4"/>
        <v>0</v>
      </c>
    </row>
    <row r="27" spans="1:15" x14ac:dyDescent="0.2">
      <c r="A27" s="3" t="s">
        <v>8</v>
      </c>
      <c r="B27" s="8">
        <f>Populations!E11</f>
        <v>0</v>
      </c>
      <c r="C27" s="30"/>
      <c r="D27" s="67">
        <f>IF(B27=0,0,($C$27/$B$27)*100000)</f>
        <v>0</v>
      </c>
      <c r="E27" s="8">
        <v>39977</v>
      </c>
      <c r="F27" s="3">
        <v>0.145565</v>
      </c>
      <c r="G27" s="67">
        <f t="shared" si="3"/>
        <v>0</v>
      </c>
      <c r="I27" s="3" t="s">
        <v>8</v>
      </c>
      <c r="J27" s="8">
        <f>Populations!H11</f>
        <v>0</v>
      </c>
      <c r="K27" s="30"/>
      <c r="L27" s="67">
        <f>IF(J27=0,0,($K$27/$J$27)*100000)</f>
        <v>0</v>
      </c>
      <c r="M27" s="8">
        <v>39977</v>
      </c>
      <c r="N27" s="3">
        <v>0.145565</v>
      </c>
      <c r="O27" s="67">
        <f t="shared" si="4"/>
        <v>0</v>
      </c>
    </row>
    <row r="28" spans="1:15" x14ac:dyDescent="0.2">
      <c r="A28" s="3" t="s">
        <v>9</v>
      </c>
      <c r="B28" s="8">
        <f>Populations!E12</f>
        <v>0</v>
      </c>
      <c r="C28" s="30"/>
      <c r="D28" s="67">
        <f>IF(B28=0,0,($C$28/$B$28)*100000)</f>
        <v>0</v>
      </c>
      <c r="E28" s="8">
        <v>38077</v>
      </c>
      <c r="F28" s="3">
        <v>0.13864599999999999</v>
      </c>
      <c r="G28" s="67">
        <f t="shared" si="3"/>
        <v>0</v>
      </c>
      <c r="I28" s="3" t="s">
        <v>9</v>
      </c>
      <c r="J28" s="8">
        <f>Populations!H12</f>
        <v>0</v>
      </c>
      <c r="K28" s="30"/>
      <c r="L28" s="67">
        <f>IF(J28=0,0,($K$28/$J$28)*100000)</f>
        <v>0</v>
      </c>
      <c r="M28" s="8">
        <v>38077</v>
      </c>
      <c r="N28" s="3">
        <v>0.13864599999999999</v>
      </c>
      <c r="O28" s="67">
        <f t="shared" si="4"/>
        <v>0</v>
      </c>
    </row>
    <row r="29" spans="1:15" x14ac:dyDescent="0.2">
      <c r="A29" s="3" t="s">
        <v>10</v>
      </c>
      <c r="B29" s="8">
        <f>Populations!E13</f>
        <v>0</v>
      </c>
      <c r="C29" s="30"/>
      <c r="D29" s="67">
        <f>IF(B29=0,0,($C$29/$B$29)*100000)</f>
        <v>0</v>
      </c>
      <c r="E29" s="8">
        <v>37233</v>
      </c>
      <c r="F29" s="3">
        <v>0.135573</v>
      </c>
      <c r="G29" s="67">
        <f t="shared" si="3"/>
        <v>0</v>
      </c>
      <c r="I29" s="3" t="s">
        <v>10</v>
      </c>
      <c r="J29" s="8">
        <f>Populations!H13</f>
        <v>0</v>
      </c>
      <c r="K29" s="30"/>
      <c r="L29" s="67">
        <f>IF(J29=0,0,($K$29/$J$29)*100000)</f>
        <v>0</v>
      </c>
      <c r="M29" s="8">
        <v>37233</v>
      </c>
      <c r="N29" s="3">
        <v>0.135573</v>
      </c>
      <c r="O29" s="67">
        <f t="shared" si="4"/>
        <v>0</v>
      </c>
    </row>
    <row r="30" spans="1:15" x14ac:dyDescent="0.2">
      <c r="A30" s="3" t="s">
        <v>11</v>
      </c>
      <c r="B30" s="8">
        <f>Populations!E14</f>
        <v>0</v>
      </c>
      <c r="C30" s="30"/>
      <c r="D30" s="67">
        <f>IF(B30=0,0,($C$30/$B$30)*100000)</f>
        <v>0</v>
      </c>
      <c r="E30" s="8">
        <v>44659</v>
      </c>
      <c r="F30" s="3">
        <v>0.16261300000000001</v>
      </c>
      <c r="G30" s="67">
        <f t="shared" si="3"/>
        <v>0</v>
      </c>
      <c r="I30" s="3" t="s">
        <v>11</v>
      </c>
      <c r="J30" s="8">
        <f>Populations!H14</f>
        <v>0</v>
      </c>
      <c r="K30" s="30"/>
      <c r="L30" s="67">
        <f>IF(J30=0,0,($K$30/$J$30)*100000)</f>
        <v>0</v>
      </c>
      <c r="M30" s="8">
        <v>44659</v>
      </c>
      <c r="N30" s="3">
        <v>0.16261300000000001</v>
      </c>
      <c r="O30" s="67">
        <f t="shared" si="4"/>
        <v>0</v>
      </c>
    </row>
    <row r="31" spans="1:15" x14ac:dyDescent="0.2">
      <c r="A31" s="3" t="s">
        <v>12</v>
      </c>
      <c r="B31" s="8">
        <f>Populations!E15</f>
        <v>0</v>
      </c>
      <c r="C31" s="30"/>
      <c r="D31" s="67">
        <f>IF(B31=0,0,($C$31/$B$31)*100000)</f>
        <v>0</v>
      </c>
      <c r="E31" s="8">
        <v>37030</v>
      </c>
      <c r="F31" s="3">
        <v>0.13483400000000001</v>
      </c>
      <c r="G31" s="67">
        <f t="shared" si="3"/>
        <v>0</v>
      </c>
      <c r="I31" s="3" t="s">
        <v>12</v>
      </c>
      <c r="J31" s="8">
        <f>Populations!H15</f>
        <v>0</v>
      </c>
      <c r="K31" s="30"/>
      <c r="L31" s="67">
        <f>IF(J31=0,0,($K$31/$J$31)*100000)</f>
        <v>0</v>
      </c>
      <c r="M31" s="8">
        <v>37030</v>
      </c>
      <c r="N31" s="3">
        <v>0.13483400000000001</v>
      </c>
      <c r="O31" s="67">
        <f t="shared" si="4"/>
        <v>0</v>
      </c>
    </row>
    <row r="32" spans="1:15" x14ac:dyDescent="0.2">
      <c r="A32" s="3" t="s">
        <v>13</v>
      </c>
      <c r="B32" s="8">
        <f>Populations!E16</f>
        <v>0</v>
      </c>
      <c r="C32" s="30"/>
      <c r="D32" s="67">
        <f>IF(B32=0,0,($C$32/$B$32)*100000)</f>
        <v>0</v>
      </c>
      <c r="E32" s="8">
        <v>23961</v>
      </c>
      <c r="F32" s="3">
        <v>8.7247000000000005E-2</v>
      </c>
      <c r="G32" s="67">
        <f t="shared" si="3"/>
        <v>0</v>
      </c>
      <c r="I32" s="3" t="s">
        <v>13</v>
      </c>
      <c r="J32" s="8">
        <f>Populations!H16</f>
        <v>0</v>
      </c>
      <c r="K32" s="30"/>
      <c r="L32" s="67">
        <f>IF(J32=0,0,($K$32/$J$32)*100000)</f>
        <v>0</v>
      </c>
      <c r="M32" s="8">
        <v>23961</v>
      </c>
      <c r="N32" s="3">
        <v>8.7247000000000005E-2</v>
      </c>
      <c r="O32" s="67">
        <f t="shared" si="4"/>
        <v>0</v>
      </c>
    </row>
    <row r="33" spans="1:15" x14ac:dyDescent="0.2">
      <c r="A33" s="3" t="s">
        <v>14</v>
      </c>
      <c r="B33" s="8">
        <f>Populations!E17</f>
        <v>0</v>
      </c>
      <c r="C33" s="30"/>
      <c r="D33" s="67">
        <f>IF(B33=0,0,($C$33/$B$33)*100000)</f>
        <v>0</v>
      </c>
      <c r="E33" s="8">
        <v>18136</v>
      </c>
      <c r="F33" s="3">
        <v>6.6036999999999998E-2</v>
      </c>
      <c r="G33" s="67">
        <f t="shared" si="3"/>
        <v>0</v>
      </c>
      <c r="I33" s="3" t="s">
        <v>14</v>
      </c>
      <c r="J33" s="8">
        <f>Populations!H17</f>
        <v>0</v>
      </c>
      <c r="K33" s="30"/>
      <c r="L33" s="67">
        <f>IF(J33=0,0,($K$33/$J$33)*100000)</f>
        <v>0</v>
      </c>
      <c r="M33" s="8">
        <v>18136</v>
      </c>
      <c r="N33" s="3">
        <v>6.6036999999999998E-2</v>
      </c>
      <c r="O33" s="67">
        <f t="shared" si="4"/>
        <v>0</v>
      </c>
    </row>
    <row r="34" spans="1:15" x14ac:dyDescent="0.2">
      <c r="A34" s="3" t="s">
        <v>15</v>
      </c>
      <c r="B34" s="8">
        <f>Populations!E18</f>
        <v>0</v>
      </c>
      <c r="C34" s="30"/>
      <c r="D34" s="67">
        <f>IF(B34=0,0,($C$34/$B$34)*100000)</f>
        <v>0</v>
      </c>
      <c r="E34" s="8">
        <v>12315</v>
      </c>
      <c r="F34" s="3">
        <v>4.4842E-2</v>
      </c>
      <c r="G34" s="67">
        <f t="shared" si="3"/>
        <v>0</v>
      </c>
      <c r="I34" s="3" t="s">
        <v>15</v>
      </c>
      <c r="J34" s="8">
        <f>Populations!H18</f>
        <v>0</v>
      </c>
      <c r="K34" s="30"/>
      <c r="L34" s="67">
        <f>IF(J34=0,0,($K$34/$J$34)*100000)</f>
        <v>0</v>
      </c>
      <c r="M34" s="8">
        <v>12315</v>
      </c>
      <c r="N34" s="3">
        <v>4.4842E-2</v>
      </c>
      <c r="O34" s="67">
        <f t="shared" si="4"/>
        <v>0</v>
      </c>
    </row>
    <row r="35" spans="1:15" x14ac:dyDescent="0.2">
      <c r="A35" s="3" t="s">
        <v>16</v>
      </c>
      <c r="B35" s="8">
        <f>Populations!E19</f>
        <v>0</v>
      </c>
      <c r="C35" s="30"/>
      <c r="D35" s="67">
        <f>IF(B35=0,0,($C$35/$B$35)*100000)</f>
        <v>0</v>
      </c>
      <c r="E35" s="8">
        <v>4259</v>
      </c>
      <c r="F35" s="3">
        <v>1.5507999999999999E-2</v>
      </c>
      <c r="G35" s="67">
        <f t="shared" si="3"/>
        <v>0</v>
      </c>
      <c r="I35" s="3" t="s">
        <v>16</v>
      </c>
      <c r="J35" s="8">
        <f>Populations!H19</f>
        <v>0</v>
      </c>
      <c r="K35" s="30"/>
      <c r="L35" s="67">
        <f>IF(J35=0,0,($K$35/$J$35)*100000)</f>
        <v>0</v>
      </c>
      <c r="M35" s="8">
        <v>4259</v>
      </c>
      <c r="N35" s="3">
        <v>1.5507999999999999E-2</v>
      </c>
      <c r="O35" s="67">
        <f t="shared" si="4"/>
        <v>0</v>
      </c>
    </row>
    <row r="36" spans="1:15" x14ac:dyDescent="0.2">
      <c r="A36" s="3" t="s">
        <v>17</v>
      </c>
      <c r="B36" s="8">
        <f>SUM(B25:B35)</f>
        <v>0</v>
      </c>
      <c r="C36" s="8">
        <f>SUM(C25:C35)</f>
        <v>0</v>
      </c>
      <c r="E36" s="8">
        <f>SUM(E25:E35)</f>
        <v>274634</v>
      </c>
      <c r="F36" s="3">
        <f>SUM(F25:F35)</f>
        <v>1</v>
      </c>
      <c r="G36" s="67">
        <f>SUM(G25:G35)</f>
        <v>0</v>
      </c>
      <c r="I36" s="3" t="s">
        <v>17</v>
      </c>
      <c r="J36" s="8">
        <f>SUM(J25:J35)</f>
        <v>0</v>
      </c>
      <c r="K36" s="8">
        <f>SUM(K25:K35)</f>
        <v>0</v>
      </c>
      <c r="M36" s="8">
        <f>SUM(M25:M35)</f>
        <v>274634</v>
      </c>
      <c r="N36" s="3">
        <f>SUM(N25:N35)</f>
        <v>1</v>
      </c>
      <c r="O36" s="67">
        <f>SUM(O25:O35)</f>
        <v>0</v>
      </c>
    </row>
    <row r="38" spans="1:15" x14ac:dyDescent="0.2">
      <c r="A38" s="3" t="s">
        <v>83</v>
      </c>
      <c r="I38" s="3" t="s">
        <v>84</v>
      </c>
    </row>
    <row r="40" spans="1:15" x14ac:dyDescent="0.2">
      <c r="A40" s="99" t="s">
        <v>65</v>
      </c>
      <c r="B40" s="99"/>
      <c r="C40" s="99"/>
      <c r="D40" s="99"/>
      <c r="E40" s="99"/>
      <c r="F40" s="99"/>
      <c r="G40" s="99"/>
      <c r="H40" s="22" t="s">
        <v>47</v>
      </c>
      <c r="I40" s="22"/>
      <c r="J40" s="22"/>
      <c r="K40" s="22"/>
      <c r="L40" s="69"/>
      <c r="M40" s="22"/>
      <c r="N40" s="22"/>
    </row>
    <row r="41" spans="1:15" x14ac:dyDescent="0.2">
      <c r="A41" s="76"/>
      <c r="B41" s="77"/>
      <c r="C41" s="77"/>
      <c r="D41" s="77"/>
      <c r="E41" s="77"/>
      <c r="F41" s="77"/>
      <c r="G41" s="78"/>
      <c r="H41" s="24"/>
      <c r="I41" s="24"/>
      <c r="J41" s="24"/>
      <c r="K41" s="24"/>
      <c r="L41" s="70"/>
      <c r="M41" s="24"/>
      <c r="N41" s="24"/>
    </row>
    <row r="42" spans="1:15" x14ac:dyDescent="0.2">
      <c r="A42" s="79"/>
      <c r="B42" s="80"/>
      <c r="C42" s="80"/>
      <c r="D42" s="80"/>
      <c r="E42" s="80"/>
      <c r="F42" s="80"/>
      <c r="G42" s="81"/>
      <c r="H42" s="24"/>
      <c r="I42" s="24"/>
      <c r="J42" s="24"/>
      <c r="K42" s="24"/>
      <c r="L42" s="70"/>
      <c r="M42" s="24"/>
      <c r="N42" s="24"/>
    </row>
    <row r="43" spans="1:15" x14ac:dyDescent="0.2">
      <c r="A43" s="79"/>
      <c r="B43" s="80"/>
      <c r="C43" s="80"/>
      <c r="D43" s="80"/>
      <c r="E43" s="80"/>
      <c r="F43" s="80"/>
      <c r="G43" s="81"/>
      <c r="H43" s="24"/>
      <c r="I43" s="24"/>
      <c r="J43" s="24"/>
      <c r="K43" s="24"/>
      <c r="L43" s="70"/>
      <c r="M43" s="24"/>
      <c r="N43" s="24"/>
    </row>
    <row r="44" spans="1:15" x14ac:dyDescent="0.2">
      <c r="A44" s="79"/>
      <c r="B44" s="80"/>
      <c r="C44" s="80"/>
      <c r="D44" s="80"/>
      <c r="E44" s="80"/>
      <c r="F44" s="80"/>
      <c r="G44" s="81"/>
      <c r="H44" s="24"/>
      <c r="I44" s="24"/>
      <c r="J44" s="24"/>
      <c r="K44" s="24"/>
      <c r="L44" s="70"/>
      <c r="M44" s="24"/>
      <c r="N44" s="24"/>
    </row>
    <row r="45" spans="1:15" x14ac:dyDescent="0.2">
      <c r="A45" s="79"/>
      <c r="B45" s="80"/>
      <c r="C45" s="80"/>
      <c r="D45" s="80"/>
      <c r="E45" s="80"/>
      <c r="F45" s="80"/>
      <c r="G45" s="81"/>
      <c r="H45" s="24"/>
      <c r="I45" s="24"/>
      <c r="J45" s="24"/>
      <c r="K45" s="24"/>
      <c r="L45" s="70"/>
      <c r="M45" s="24"/>
      <c r="N45" s="24"/>
    </row>
    <row r="46" spans="1:15" x14ac:dyDescent="0.2">
      <c r="A46" s="79"/>
      <c r="B46" s="80"/>
      <c r="C46" s="80"/>
      <c r="D46" s="80"/>
      <c r="E46" s="80"/>
      <c r="F46" s="80"/>
      <c r="G46" s="81"/>
      <c r="H46" s="24"/>
      <c r="I46" s="24"/>
      <c r="J46" s="24"/>
      <c r="K46" s="24"/>
      <c r="L46" s="70"/>
      <c r="M46" s="24"/>
      <c r="N46" s="24"/>
    </row>
    <row r="47" spans="1:15" x14ac:dyDescent="0.2">
      <c r="A47" s="79"/>
      <c r="B47" s="80"/>
      <c r="C47" s="80"/>
      <c r="D47" s="80"/>
      <c r="E47" s="80"/>
      <c r="F47" s="80"/>
      <c r="G47" s="81"/>
      <c r="H47" s="24"/>
      <c r="I47" s="24"/>
      <c r="J47" s="24"/>
      <c r="K47" s="24"/>
      <c r="L47" s="70"/>
      <c r="M47" s="24"/>
      <c r="N47" s="24"/>
    </row>
    <row r="48" spans="1:15" x14ac:dyDescent="0.2">
      <c r="A48" s="79"/>
      <c r="B48" s="80"/>
      <c r="C48" s="80"/>
      <c r="D48" s="80"/>
      <c r="E48" s="80"/>
      <c r="F48" s="80"/>
      <c r="G48" s="81"/>
      <c r="H48" s="24"/>
      <c r="I48" s="24"/>
      <c r="J48" s="24"/>
      <c r="K48" s="24"/>
      <c r="L48" s="70"/>
      <c r="M48" s="24"/>
      <c r="N48" s="24"/>
    </row>
    <row r="49" spans="1:14" x14ac:dyDescent="0.2">
      <c r="A49" s="79"/>
      <c r="B49" s="80"/>
      <c r="C49" s="80"/>
      <c r="D49" s="80"/>
      <c r="E49" s="80"/>
      <c r="F49" s="80"/>
      <c r="G49" s="81"/>
      <c r="H49" s="24"/>
      <c r="I49" s="24"/>
      <c r="J49" s="24"/>
      <c r="K49" s="24"/>
      <c r="L49" s="70"/>
      <c r="M49" s="24"/>
      <c r="N49" s="24"/>
    </row>
    <row r="50" spans="1:14" x14ac:dyDescent="0.2">
      <c r="A50" s="79"/>
      <c r="B50" s="80"/>
      <c r="C50" s="80"/>
      <c r="D50" s="80"/>
      <c r="E50" s="80"/>
      <c r="F50" s="80"/>
      <c r="G50" s="81"/>
      <c r="H50" s="24"/>
      <c r="I50" s="24"/>
      <c r="J50" s="24"/>
      <c r="K50" s="24"/>
      <c r="L50" s="70"/>
      <c r="M50" s="24"/>
      <c r="N50" s="24"/>
    </row>
    <row r="51" spans="1:14" x14ac:dyDescent="0.2">
      <c r="A51" s="82"/>
      <c r="B51" s="83"/>
      <c r="C51" s="83"/>
      <c r="D51" s="83"/>
      <c r="E51" s="83"/>
      <c r="F51" s="83"/>
      <c r="G51" s="84"/>
      <c r="H51" s="24"/>
      <c r="I51" s="24"/>
      <c r="J51" s="24"/>
      <c r="K51" s="24"/>
      <c r="L51" s="70"/>
      <c r="M51" s="24"/>
      <c r="N51" s="24"/>
    </row>
  </sheetData>
  <sheetProtection sheet="1" objects="1" scenarios="1"/>
  <mergeCells count="2">
    <mergeCell ref="A40:G40"/>
    <mergeCell ref="A41:G5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51"/>
  <sheetViews>
    <sheetView zoomScale="90" workbookViewId="0">
      <selection activeCell="C6" sqref="C6"/>
    </sheetView>
  </sheetViews>
  <sheetFormatPr defaultRowHeight="12.75" x14ac:dyDescent="0.2"/>
  <cols>
    <col min="1" max="1" width="9.140625" style="3"/>
    <col min="2" max="2" width="11" style="3" customWidth="1"/>
    <col min="3" max="3" width="15.28515625" style="3" customWidth="1"/>
    <col min="4" max="4" width="9.140625" style="67"/>
    <col min="5" max="5" width="10.42578125" style="3" customWidth="1"/>
    <col min="6" max="6" width="9.140625" style="3"/>
    <col min="7" max="7" width="9.140625" style="67"/>
    <col min="8" max="9" width="9.140625" style="3"/>
    <col min="10" max="10" width="10.85546875" style="3" customWidth="1"/>
    <col min="11" max="11" width="14.85546875" style="3" customWidth="1"/>
    <col min="12" max="12" width="9.140625" style="67"/>
    <col min="13" max="13" width="10.85546875" style="3" customWidth="1"/>
    <col min="14" max="14" width="9.140625" style="3"/>
    <col min="15" max="15" width="9.140625" style="67"/>
    <col min="16" max="16384" width="9.140625" style="3"/>
  </cols>
  <sheetData>
    <row r="1" spans="1:12" x14ac:dyDescent="0.2">
      <c r="A1" s="3">
        <f>'Background-Report'!A4</f>
        <v>0</v>
      </c>
    </row>
    <row r="2" spans="1:12" x14ac:dyDescent="0.2">
      <c r="A2" s="4" t="s">
        <v>105</v>
      </c>
    </row>
    <row r="4" spans="1:12" x14ac:dyDescent="0.2">
      <c r="A4" s="5" t="s">
        <v>106</v>
      </c>
      <c r="I4" s="5" t="s">
        <v>107</v>
      </c>
    </row>
    <row r="5" spans="1:12" ht="24.95" customHeight="1" x14ac:dyDescent="0.2">
      <c r="A5" s="6" t="s">
        <v>0</v>
      </c>
      <c r="B5" s="6" t="s">
        <v>1</v>
      </c>
      <c r="C5" s="6" t="s">
        <v>40</v>
      </c>
      <c r="D5" s="68" t="s">
        <v>2</v>
      </c>
      <c r="E5" s="6" t="s">
        <v>3</v>
      </c>
      <c r="F5" s="6" t="s">
        <v>4</v>
      </c>
      <c r="G5" s="68" t="s">
        <v>5</v>
      </c>
      <c r="I5" s="6" t="s">
        <v>0</v>
      </c>
      <c r="J5" s="6" t="s">
        <v>1</v>
      </c>
      <c r="K5" s="6" t="s">
        <v>40</v>
      </c>
      <c r="L5" s="68" t="s">
        <v>81</v>
      </c>
    </row>
    <row r="6" spans="1:12" x14ac:dyDescent="0.2">
      <c r="A6" s="3" t="s">
        <v>6</v>
      </c>
      <c r="B6" s="8">
        <f>Populations!B9</f>
        <v>0</v>
      </c>
      <c r="C6" s="30"/>
      <c r="D6" s="67">
        <f>IF(B6=0,0,($C$6/$B$6)*100000)</f>
        <v>0</v>
      </c>
      <c r="E6" s="8">
        <v>3795</v>
      </c>
      <c r="F6" s="3">
        <v>1.3818E-2</v>
      </c>
      <c r="G6" s="67">
        <f t="shared" ref="G6:G16" si="0">D6*F6</f>
        <v>0</v>
      </c>
      <c r="I6" s="3" t="s">
        <v>6</v>
      </c>
      <c r="J6" s="8">
        <f>Populations!B9</f>
        <v>0</v>
      </c>
      <c r="K6" s="8">
        <f t="shared" ref="K6:K16" si="1">IF(ISBLANK(C6),0,(IF(AND(0&lt;C6,C6&lt;1),"Refused",(IF(C6&gt;=5,C6,"Count &lt;5")))))</f>
        <v>0</v>
      </c>
      <c r="L6" s="67">
        <f t="shared" ref="L6:L16" si="2">IF(J6=0,0,(IF(AND(0&lt;C6,C6&lt;1),"Refused",( IF(C6&gt;=20,(C6/J6)*100000,"Count &lt;20")))))</f>
        <v>0</v>
      </c>
    </row>
    <row r="7" spans="1:12" x14ac:dyDescent="0.2">
      <c r="A7" s="9" t="s">
        <v>7</v>
      </c>
      <c r="B7" s="8">
        <f>Populations!B10</f>
        <v>0</v>
      </c>
      <c r="C7" s="30"/>
      <c r="D7" s="67">
        <f>IF(B7=0,0,($C$7/$B$7)*100000)</f>
        <v>0</v>
      </c>
      <c r="E7" s="8">
        <v>15192</v>
      </c>
      <c r="F7" s="3">
        <v>5.5316999999999998E-2</v>
      </c>
      <c r="G7" s="67">
        <f t="shared" si="0"/>
        <v>0</v>
      </c>
      <c r="I7" s="9" t="s">
        <v>7</v>
      </c>
      <c r="J7" s="8">
        <f>Populations!B10</f>
        <v>0</v>
      </c>
      <c r="K7" s="8">
        <f t="shared" si="1"/>
        <v>0</v>
      </c>
      <c r="L7" s="67">
        <f t="shared" si="2"/>
        <v>0</v>
      </c>
    </row>
    <row r="8" spans="1:12" x14ac:dyDescent="0.2">
      <c r="A8" s="3" t="s">
        <v>8</v>
      </c>
      <c r="B8" s="8">
        <f>Populations!B11</f>
        <v>0</v>
      </c>
      <c r="C8" s="30"/>
      <c r="D8" s="67">
        <f>IF(B8=0,0,($C$8/$B$8)*100000)</f>
        <v>0</v>
      </c>
      <c r="E8" s="8">
        <v>39977</v>
      </c>
      <c r="F8" s="3">
        <v>0.145565</v>
      </c>
      <c r="G8" s="67">
        <f t="shared" si="0"/>
        <v>0</v>
      </c>
      <c r="I8" s="3" t="s">
        <v>8</v>
      </c>
      <c r="J8" s="8">
        <f>Populations!B11</f>
        <v>0</v>
      </c>
      <c r="K8" s="8">
        <f t="shared" si="1"/>
        <v>0</v>
      </c>
      <c r="L8" s="67">
        <f t="shared" si="2"/>
        <v>0</v>
      </c>
    </row>
    <row r="9" spans="1:12" x14ac:dyDescent="0.2">
      <c r="A9" s="3" t="s">
        <v>9</v>
      </c>
      <c r="B9" s="8">
        <f>Populations!B12</f>
        <v>0</v>
      </c>
      <c r="C9" s="30"/>
      <c r="D9" s="67">
        <f>IF(B9=0,0,($C$9/$B$9)*100000)</f>
        <v>0</v>
      </c>
      <c r="E9" s="8">
        <v>38077</v>
      </c>
      <c r="F9" s="3">
        <v>0.13864599999999999</v>
      </c>
      <c r="G9" s="67">
        <f t="shared" si="0"/>
        <v>0</v>
      </c>
      <c r="I9" s="3" t="s">
        <v>9</v>
      </c>
      <c r="J9" s="8">
        <f>Populations!B12</f>
        <v>0</v>
      </c>
      <c r="K9" s="8">
        <f t="shared" si="1"/>
        <v>0</v>
      </c>
      <c r="L9" s="67">
        <f t="shared" si="2"/>
        <v>0</v>
      </c>
    </row>
    <row r="10" spans="1:12" x14ac:dyDescent="0.2">
      <c r="A10" s="3" t="s">
        <v>10</v>
      </c>
      <c r="B10" s="8">
        <f>Populations!B13</f>
        <v>0</v>
      </c>
      <c r="C10" s="30"/>
      <c r="D10" s="67">
        <f>IF(B10=0,0,($C$10/$B$10)*100000)</f>
        <v>0</v>
      </c>
      <c r="E10" s="8">
        <v>37233</v>
      </c>
      <c r="F10" s="3">
        <v>0.135573</v>
      </c>
      <c r="G10" s="67">
        <f t="shared" si="0"/>
        <v>0</v>
      </c>
      <c r="I10" s="3" t="s">
        <v>10</v>
      </c>
      <c r="J10" s="8">
        <f>Populations!B13</f>
        <v>0</v>
      </c>
      <c r="K10" s="8">
        <f t="shared" si="1"/>
        <v>0</v>
      </c>
      <c r="L10" s="67">
        <f t="shared" si="2"/>
        <v>0</v>
      </c>
    </row>
    <row r="11" spans="1:12" x14ac:dyDescent="0.2">
      <c r="A11" s="3" t="s">
        <v>11</v>
      </c>
      <c r="B11" s="8">
        <f>Populations!B14</f>
        <v>0</v>
      </c>
      <c r="C11" s="30"/>
      <c r="D11" s="67">
        <f>IF(B11=0,0,($C$11/$B$11)*100000)</f>
        <v>0</v>
      </c>
      <c r="E11" s="8">
        <v>44659</v>
      </c>
      <c r="F11" s="3">
        <v>0.16261300000000001</v>
      </c>
      <c r="G11" s="67">
        <f t="shared" si="0"/>
        <v>0</v>
      </c>
      <c r="I11" s="3" t="s">
        <v>11</v>
      </c>
      <c r="J11" s="8">
        <f>Populations!B14</f>
        <v>0</v>
      </c>
      <c r="K11" s="8">
        <f t="shared" si="1"/>
        <v>0</v>
      </c>
      <c r="L11" s="67">
        <f t="shared" si="2"/>
        <v>0</v>
      </c>
    </row>
    <row r="12" spans="1:12" x14ac:dyDescent="0.2">
      <c r="A12" s="3" t="s">
        <v>12</v>
      </c>
      <c r="B12" s="8">
        <f>Populations!B15</f>
        <v>0</v>
      </c>
      <c r="C12" s="30"/>
      <c r="D12" s="67">
        <f>IF(B12=0,0,($C$12/$B$12)*100000)</f>
        <v>0</v>
      </c>
      <c r="E12" s="8">
        <v>37030</v>
      </c>
      <c r="F12" s="3">
        <v>0.13483400000000001</v>
      </c>
      <c r="G12" s="67">
        <f t="shared" si="0"/>
        <v>0</v>
      </c>
      <c r="I12" s="3" t="s">
        <v>12</v>
      </c>
      <c r="J12" s="8">
        <f>Populations!B15</f>
        <v>0</v>
      </c>
      <c r="K12" s="8">
        <f t="shared" si="1"/>
        <v>0</v>
      </c>
      <c r="L12" s="67">
        <f t="shared" si="2"/>
        <v>0</v>
      </c>
    </row>
    <row r="13" spans="1:12" x14ac:dyDescent="0.2">
      <c r="A13" s="3" t="s">
        <v>13</v>
      </c>
      <c r="B13" s="8">
        <f>Populations!B16</f>
        <v>0</v>
      </c>
      <c r="C13" s="30"/>
      <c r="D13" s="67">
        <f>IF(B13=0,0,($C$13/$B$13)*100000)</f>
        <v>0</v>
      </c>
      <c r="E13" s="8">
        <v>23961</v>
      </c>
      <c r="F13" s="3">
        <v>8.7247000000000005E-2</v>
      </c>
      <c r="G13" s="67">
        <f t="shared" si="0"/>
        <v>0</v>
      </c>
      <c r="I13" s="3" t="s">
        <v>13</v>
      </c>
      <c r="J13" s="8">
        <f>Populations!B16</f>
        <v>0</v>
      </c>
      <c r="K13" s="8">
        <f t="shared" si="1"/>
        <v>0</v>
      </c>
      <c r="L13" s="67">
        <f t="shared" si="2"/>
        <v>0</v>
      </c>
    </row>
    <row r="14" spans="1:12" x14ac:dyDescent="0.2">
      <c r="A14" s="3" t="s">
        <v>14</v>
      </c>
      <c r="B14" s="8">
        <f>Populations!B17</f>
        <v>0</v>
      </c>
      <c r="C14" s="30"/>
      <c r="D14" s="67">
        <f>IF(B14=0,0,($C$14/$B$14)*100000)</f>
        <v>0</v>
      </c>
      <c r="E14" s="8">
        <v>18136</v>
      </c>
      <c r="F14" s="3">
        <v>6.6036999999999998E-2</v>
      </c>
      <c r="G14" s="67">
        <f t="shared" si="0"/>
        <v>0</v>
      </c>
      <c r="I14" s="3" t="s">
        <v>14</v>
      </c>
      <c r="J14" s="8">
        <f>Populations!B17</f>
        <v>0</v>
      </c>
      <c r="K14" s="8">
        <f t="shared" si="1"/>
        <v>0</v>
      </c>
      <c r="L14" s="67">
        <f t="shared" si="2"/>
        <v>0</v>
      </c>
    </row>
    <row r="15" spans="1:12" x14ac:dyDescent="0.2">
      <c r="A15" s="3" t="s">
        <v>15</v>
      </c>
      <c r="B15" s="8">
        <f>Populations!B18</f>
        <v>0</v>
      </c>
      <c r="C15" s="30"/>
      <c r="D15" s="67">
        <f>IF(B15=0,0,($C$15/$B$15)*100000)</f>
        <v>0</v>
      </c>
      <c r="E15" s="8">
        <v>12315</v>
      </c>
      <c r="F15" s="3">
        <v>4.4842E-2</v>
      </c>
      <c r="G15" s="67">
        <f t="shared" si="0"/>
        <v>0</v>
      </c>
      <c r="I15" s="3" t="s">
        <v>15</v>
      </c>
      <c r="J15" s="8">
        <f>Populations!B18</f>
        <v>0</v>
      </c>
      <c r="K15" s="8">
        <f t="shared" si="1"/>
        <v>0</v>
      </c>
      <c r="L15" s="67">
        <f t="shared" si="2"/>
        <v>0</v>
      </c>
    </row>
    <row r="16" spans="1:12" x14ac:dyDescent="0.2">
      <c r="A16" s="3" t="s">
        <v>16</v>
      </c>
      <c r="B16" s="8">
        <f>Populations!B19</f>
        <v>0</v>
      </c>
      <c r="C16" s="30"/>
      <c r="D16" s="67">
        <f>IF(B16=0,0,($C$16/$B$16)*100000)</f>
        <v>0</v>
      </c>
      <c r="E16" s="8">
        <v>4259</v>
      </c>
      <c r="F16" s="3">
        <v>1.5507999999999999E-2</v>
      </c>
      <c r="G16" s="67">
        <f t="shared" si="0"/>
        <v>0</v>
      </c>
      <c r="I16" s="3" t="s">
        <v>16</v>
      </c>
      <c r="J16" s="8">
        <f>Populations!B19</f>
        <v>0</v>
      </c>
      <c r="K16" s="8">
        <f t="shared" si="1"/>
        <v>0</v>
      </c>
      <c r="L16" s="67">
        <f t="shared" si="2"/>
        <v>0</v>
      </c>
    </row>
    <row r="17" spans="1:15" x14ac:dyDescent="0.2">
      <c r="A17" s="3" t="s">
        <v>17</v>
      </c>
      <c r="B17" s="8">
        <f>SUM(B6:B16)</f>
        <v>0</v>
      </c>
      <c r="C17" s="8">
        <f>SUM(C6:C16)</f>
        <v>0</v>
      </c>
      <c r="E17" s="8">
        <f>SUM(E6:E16)</f>
        <v>274634</v>
      </c>
      <c r="F17" s="3">
        <f>SUM(F6:F16)</f>
        <v>1</v>
      </c>
      <c r="G17" s="67">
        <f>SUM(G6:G16)</f>
        <v>0</v>
      </c>
    </row>
    <row r="20" spans="1:15" x14ac:dyDescent="0.2">
      <c r="A20" s="14" t="s">
        <v>82</v>
      </c>
    </row>
    <row r="23" spans="1:15" x14ac:dyDescent="0.2">
      <c r="A23" s="5" t="s">
        <v>108</v>
      </c>
      <c r="I23" s="5" t="s">
        <v>109</v>
      </c>
    </row>
    <row r="24" spans="1:15" ht="24.95" customHeight="1" x14ac:dyDescent="0.2">
      <c r="A24" s="6" t="s">
        <v>0</v>
      </c>
      <c r="B24" s="6" t="s">
        <v>1</v>
      </c>
      <c r="C24" s="6" t="s">
        <v>40</v>
      </c>
      <c r="D24" s="68" t="s">
        <v>2</v>
      </c>
      <c r="E24" s="6" t="s">
        <v>3</v>
      </c>
      <c r="F24" s="6" t="s">
        <v>4</v>
      </c>
      <c r="G24" s="68" t="s">
        <v>5</v>
      </c>
      <c r="I24" s="6" t="s">
        <v>0</v>
      </c>
      <c r="J24" s="6" t="s">
        <v>1</v>
      </c>
      <c r="K24" s="6" t="s">
        <v>40</v>
      </c>
      <c r="L24" s="68" t="s">
        <v>2</v>
      </c>
      <c r="M24" s="6" t="s">
        <v>3</v>
      </c>
      <c r="N24" s="6" t="s">
        <v>4</v>
      </c>
      <c r="O24" s="68" t="s">
        <v>5</v>
      </c>
    </row>
    <row r="25" spans="1:15" x14ac:dyDescent="0.2">
      <c r="A25" s="3" t="s">
        <v>6</v>
      </c>
      <c r="B25" s="8">
        <f>Populations!E9</f>
        <v>0</v>
      </c>
      <c r="C25" s="30"/>
      <c r="D25" s="67">
        <f>IF(B25=0,0,($C$25/$B$25)*100000)</f>
        <v>0</v>
      </c>
      <c r="E25" s="8">
        <v>3795</v>
      </c>
      <c r="F25" s="3">
        <v>1.3818E-2</v>
      </c>
      <c r="G25" s="67">
        <f t="shared" ref="G25:G35" si="3">D25*F25</f>
        <v>0</v>
      </c>
      <c r="I25" s="3" t="s">
        <v>6</v>
      </c>
      <c r="J25" s="8">
        <f>Populations!H9</f>
        <v>0</v>
      </c>
      <c r="K25" s="30"/>
      <c r="L25" s="67">
        <f>IF(J25=0,0,($K$25/$J$25)*100000)</f>
        <v>0</v>
      </c>
      <c r="M25" s="8">
        <v>3795</v>
      </c>
      <c r="N25" s="3">
        <v>1.3818E-2</v>
      </c>
      <c r="O25" s="67">
        <f t="shared" ref="O25:O35" si="4">L25*N25</f>
        <v>0</v>
      </c>
    </row>
    <row r="26" spans="1:15" x14ac:dyDescent="0.2">
      <c r="A26" s="9" t="s">
        <v>7</v>
      </c>
      <c r="B26" s="8">
        <f>Populations!E10</f>
        <v>0</v>
      </c>
      <c r="C26" s="30"/>
      <c r="D26" s="67">
        <f>IF(B26=0,0,($C$26/$B$26)*100000)</f>
        <v>0</v>
      </c>
      <c r="E26" s="8">
        <v>15192</v>
      </c>
      <c r="F26" s="3">
        <v>5.5316999999999998E-2</v>
      </c>
      <c r="G26" s="67">
        <f t="shared" si="3"/>
        <v>0</v>
      </c>
      <c r="I26" s="9" t="s">
        <v>7</v>
      </c>
      <c r="J26" s="8">
        <f>Populations!H10</f>
        <v>0</v>
      </c>
      <c r="K26" s="30"/>
      <c r="L26" s="67">
        <f>IF(J26=0,0,($K$26/$J$26)*100000)</f>
        <v>0</v>
      </c>
      <c r="M26" s="8">
        <v>15192</v>
      </c>
      <c r="N26" s="3">
        <v>5.5316999999999998E-2</v>
      </c>
      <c r="O26" s="67">
        <f t="shared" si="4"/>
        <v>0</v>
      </c>
    </row>
    <row r="27" spans="1:15" x14ac:dyDescent="0.2">
      <c r="A27" s="3" t="s">
        <v>8</v>
      </c>
      <c r="B27" s="8">
        <f>Populations!E11</f>
        <v>0</v>
      </c>
      <c r="C27" s="30"/>
      <c r="D27" s="67">
        <f>IF(B27=0,0,($C$27/$B$27)*100000)</f>
        <v>0</v>
      </c>
      <c r="E27" s="8">
        <v>39977</v>
      </c>
      <c r="F27" s="3">
        <v>0.145565</v>
      </c>
      <c r="G27" s="67">
        <f t="shared" si="3"/>
        <v>0</v>
      </c>
      <c r="I27" s="3" t="s">
        <v>8</v>
      </c>
      <c r="J27" s="8">
        <f>Populations!H11</f>
        <v>0</v>
      </c>
      <c r="K27" s="30"/>
      <c r="L27" s="67">
        <f>IF(J27=0,0,($K$27/$J$27)*100000)</f>
        <v>0</v>
      </c>
      <c r="M27" s="8">
        <v>39977</v>
      </c>
      <c r="N27" s="3">
        <v>0.145565</v>
      </c>
      <c r="O27" s="67">
        <f t="shared" si="4"/>
        <v>0</v>
      </c>
    </row>
    <row r="28" spans="1:15" x14ac:dyDescent="0.2">
      <c r="A28" s="3" t="s">
        <v>9</v>
      </c>
      <c r="B28" s="8">
        <f>Populations!E12</f>
        <v>0</v>
      </c>
      <c r="C28" s="30"/>
      <c r="D28" s="67">
        <f>IF(B28=0,0,($C$28/$B$28)*100000)</f>
        <v>0</v>
      </c>
      <c r="E28" s="8">
        <v>38077</v>
      </c>
      <c r="F28" s="3">
        <v>0.13864599999999999</v>
      </c>
      <c r="G28" s="67">
        <f t="shared" si="3"/>
        <v>0</v>
      </c>
      <c r="I28" s="3" t="s">
        <v>9</v>
      </c>
      <c r="J28" s="8">
        <f>Populations!H12</f>
        <v>0</v>
      </c>
      <c r="K28" s="30"/>
      <c r="L28" s="67">
        <f>IF(J28=0,0,($K$28/$J$28)*100000)</f>
        <v>0</v>
      </c>
      <c r="M28" s="8">
        <v>38077</v>
      </c>
      <c r="N28" s="3">
        <v>0.13864599999999999</v>
      </c>
      <c r="O28" s="67">
        <f t="shared" si="4"/>
        <v>0</v>
      </c>
    </row>
    <row r="29" spans="1:15" x14ac:dyDescent="0.2">
      <c r="A29" s="3" t="s">
        <v>10</v>
      </c>
      <c r="B29" s="8">
        <f>Populations!E13</f>
        <v>0</v>
      </c>
      <c r="C29" s="30"/>
      <c r="D29" s="67">
        <f>IF(B29=0,0,($C$29/$B$29)*100000)</f>
        <v>0</v>
      </c>
      <c r="E29" s="8">
        <v>37233</v>
      </c>
      <c r="F29" s="3">
        <v>0.135573</v>
      </c>
      <c r="G29" s="67">
        <f t="shared" si="3"/>
        <v>0</v>
      </c>
      <c r="I29" s="3" t="s">
        <v>10</v>
      </c>
      <c r="J29" s="8">
        <f>Populations!H13</f>
        <v>0</v>
      </c>
      <c r="K29" s="30"/>
      <c r="L29" s="67">
        <f>IF(J29=0,0,($K$29/$J$29)*100000)</f>
        <v>0</v>
      </c>
      <c r="M29" s="8">
        <v>37233</v>
      </c>
      <c r="N29" s="3">
        <v>0.135573</v>
      </c>
      <c r="O29" s="67">
        <f t="shared" si="4"/>
        <v>0</v>
      </c>
    </row>
    <row r="30" spans="1:15" x14ac:dyDescent="0.2">
      <c r="A30" s="3" t="s">
        <v>11</v>
      </c>
      <c r="B30" s="8">
        <f>Populations!E14</f>
        <v>0</v>
      </c>
      <c r="C30" s="30"/>
      <c r="D30" s="67">
        <f>IF(B30=0,0,($C$30/$B$30)*100000)</f>
        <v>0</v>
      </c>
      <c r="E30" s="8">
        <v>44659</v>
      </c>
      <c r="F30" s="3">
        <v>0.16261300000000001</v>
      </c>
      <c r="G30" s="67">
        <f t="shared" si="3"/>
        <v>0</v>
      </c>
      <c r="I30" s="3" t="s">
        <v>11</v>
      </c>
      <c r="J30" s="8">
        <f>Populations!H14</f>
        <v>0</v>
      </c>
      <c r="K30" s="30"/>
      <c r="L30" s="67">
        <f>IF(J30=0,0,($K$30/$J$30)*100000)</f>
        <v>0</v>
      </c>
      <c r="M30" s="8">
        <v>44659</v>
      </c>
      <c r="N30" s="3">
        <v>0.16261300000000001</v>
      </c>
      <c r="O30" s="67">
        <f t="shared" si="4"/>
        <v>0</v>
      </c>
    </row>
    <row r="31" spans="1:15" x14ac:dyDescent="0.2">
      <c r="A31" s="3" t="s">
        <v>12</v>
      </c>
      <c r="B31" s="8">
        <f>Populations!E15</f>
        <v>0</v>
      </c>
      <c r="C31" s="30"/>
      <c r="D31" s="67">
        <f>IF(B31=0,0,($C$31/$B$31)*100000)</f>
        <v>0</v>
      </c>
      <c r="E31" s="8">
        <v>37030</v>
      </c>
      <c r="F31" s="3">
        <v>0.13483400000000001</v>
      </c>
      <c r="G31" s="67">
        <f t="shared" si="3"/>
        <v>0</v>
      </c>
      <c r="I31" s="3" t="s">
        <v>12</v>
      </c>
      <c r="J31" s="8">
        <f>Populations!H15</f>
        <v>0</v>
      </c>
      <c r="K31" s="30"/>
      <c r="L31" s="67">
        <f>IF(J31=0,0,($K$31/$J$31)*100000)</f>
        <v>0</v>
      </c>
      <c r="M31" s="8">
        <v>37030</v>
      </c>
      <c r="N31" s="3">
        <v>0.13483400000000001</v>
      </c>
      <c r="O31" s="67">
        <f t="shared" si="4"/>
        <v>0</v>
      </c>
    </row>
    <row r="32" spans="1:15" x14ac:dyDescent="0.2">
      <c r="A32" s="3" t="s">
        <v>13</v>
      </c>
      <c r="B32" s="8">
        <f>Populations!E16</f>
        <v>0</v>
      </c>
      <c r="C32" s="30"/>
      <c r="D32" s="67">
        <f>IF(B32=0,0,($C$32/$B$32)*100000)</f>
        <v>0</v>
      </c>
      <c r="E32" s="8">
        <v>23961</v>
      </c>
      <c r="F32" s="3">
        <v>8.7247000000000005E-2</v>
      </c>
      <c r="G32" s="67">
        <f t="shared" si="3"/>
        <v>0</v>
      </c>
      <c r="I32" s="3" t="s">
        <v>13</v>
      </c>
      <c r="J32" s="8">
        <f>Populations!H16</f>
        <v>0</v>
      </c>
      <c r="K32" s="30"/>
      <c r="L32" s="67">
        <f>IF(J32=0,0,($K$32/$J$32)*100000)</f>
        <v>0</v>
      </c>
      <c r="M32" s="8">
        <v>23961</v>
      </c>
      <c r="N32" s="3">
        <v>8.7247000000000005E-2</v>
      </c>
      <c r="O32" s="67">
        <f t="shared" si="4"/>
        <v>0</v>
      </c>
    </row>
    <row r="33" spans="1:15" x14ac:dyDescent="0.2">
      <c r="A33" s="3" t="s">
        <v>14</v>
      </c>
      <c r="B33" s="8">
        <f>Populations!E17</f>
        <v>0</v>
      </c>
      <c r="C33" s="30"/>
      <c r="D33" s="67">
        <f>IF(B33=0,0,($C$33/$B$33)*100000)</f>
        <v>0</v>
      </c>
      <c r="E33" s="8">
        <v>18136</v>
      </c>
      <c r="F33" s="3">
        <v>6.6036999999999998E-2</v>
      </c>
      <c r="G33" s="67">
        <f t="shared" si="3"/>
        <v>0</v>
      </c>
      <c r="I33" s="3" t="s">
        <v>14</v>
      </c>
      <c r="J33" s="8">
        <f>Populations!H17</f>
        <v>0</v>
      </c>
      <c r="K33" s="30"/>
      <c r="L33" s="67">
        <f>IF(J33=0,0,($K$33/$J$33)*100000)</f>
        <v>0</v>
      </c>
      <c r="M33" s="8">
        <v>18136</v>
      </c>
      <c r="N33" s="3">
        <v>6.6036999999999998E-2</v>
      </c>
      <c r="O33" s="67">
        <f t="shared" si="4"/>
        <v>0</v>
      </c>
    </row>
    <row r="34" spans="1:15" x14ac:dyDescent="0.2">
      <c r="A34" s="3" t="s">
        <v>15</v>
      </c>
      <c r="B34" s="8">
        <f>Populations!E18</f>
        <v>0</v>
      </c>
      <c r="C34" s="30"/>
      <c r="D34" s="67">
        <f>IF(B34=0,0,($C$34/$B$34)*100000)</f>
        <v>0</v>
      </c>
      <c r="E34" s="8">
        <v>12315</v>
      </c>
      <c r="F34" s="3">
        <v>4.4842E-2</v>
      </c>
      <c r="G34" s="67">
        <f t="shared" si="3"/>
        <v>0</v>
      </c>
      <c r="I34" s="3" t="s">
        <v>15</v>
      </c>
      <c r="J34" s="8">
        <f>Populations!H18</f>
        <v>0</v>
      </c>
      <c r="K34" s="30"/>
      <c r="L34" s="67">
        <f>IF(J34=0,0,($K$34/$J$34)*100000)</f>
        <v>0</v>
      </c>
      <c r="M34" s="8">
        <v>12315</v>
      </c>
      <c r="N34" s="3">
        <v>4.4842E-2</v>
      </c>
      <c r="O34" s="67">
        <f t="shared" si="4"/>
        <v>0</v>
      </c>
    </row>
    <row r="35" spans="1:15" x14ac:dyDescent="0.2">
      <c r="A35" s="3" t="s">
        <v>16</v>
      </c>
      <c r="B35" s="8">
        <f>Populations!E19</f>
        <v>0</v>
      </c>
      <c r="C35" s="30"/>
      <c r="D35" s="67">
        <f>IF(B35=0,0,($C$35/$B$35)*100000)</f>
        <v>0</v>
      </c>
      <c r="E35" s="8">
        <v>4259</v>
      </c>
      <c r="F35" s="3">
        <v>1.5507999999999999E-2</v>
      </c>
      <c r="G35" s="67">
        <f t="shared" si="3"/>
        <v>0</v>
      </c>
      <c r="I35" s="3" t="s">
        <v>16</v>
      </c>
      <c r="J35" s="8">
        <f>Populations!H19</f>
        <v>0</v>
      </c>
      <c r="K35" s="30"/>
      <c r="L35" s="67">
        <f>IF(J35=0,0,($K$35/$J$35)*100000)</f>
        <v>0</v>
      </c>
      <c r="M35" s="8">
        <v>4259</v>
      </c>
      <c r="N35" s="3">
        <v>1.5507999999999999E-2</v>
      </c>
      <c r="O35" s="67">
        <f t="shared" si="4"/>
        <v>0</v>
      </c>
    </row>
    <row r="36" spans="1:15" x14ac:dyDescent="0.2">
      <c r="A36" s="3" t="s">
        <v>17</v>
      </c>
      <c r="B36" s="8">
        <f>SUM(B25:B35)</f>
        <v>0</v>
      </c>
      <c r="C36" s="8">
        <f>SUM(C25:C35)</f>
        <v>0</v>
      </c>
      <c r="E36" s="8">
        <f>SUM(E25:E35)</f>
        <v>274634</v>
      </c>
      <c r="F36" s="3">
        <f>SUM(F25:F35)</f>
        <v>1</v>
      </c>
      <c r="G36" s="67">
        <f>SUM(G25:G35)</f>
        <v>0</v>
      </c>
      <c r="I36" s="3" t="s">
        <v>17</v>
      </c>
      <c r="J36" s="8">
        <f>SUM(J25:J35)</f>
        <v>0</v>
      </c>
      <c r="K36" s="8">
        <f>SUM(K25:K35)</f>
        <v>0</v>
      </c>
      <c r="M36" s="8">
        <f>SUM(M25:M35)</f>
        <v>274634</v>
      </c>
      <c r="N36" s="3">
        <f>SUM(N25:N35)</f>
        <v>1</v>
      </c>
      <c r="O36" s="67">
        <f>SUM(O25:O35)</f>
        <v>0</v>
      </c>
    </row>
    <row r="38" spans="1:15" x14ac:dyDescent="0.2">
      <c r="A38" s="14" t="s">
        <v>83</v>
      </c>
      <c r="I38" s="14" t="s">
        <v>84</v>
      </c>
    </row>
    <row r="40" spans="1:15" x14ac:dyDescent="0.2">
      <c r="A40" s="99" t="s">
        <v>65</v>
      </c>
      <c r="B40" s="99"/>
      <c r="C40" s="99"/>
      <c r="D40" s="99"/>
      <c r="E40" s="99"/>
      <c r="F40" s="99"/>
      <c r="G40" s="99"/>
    </row>
    <row r="41" spans="1:15" x14ac:dyDescent="0.2">
      <c r="A41" s="76"/>
      <c r="B41" s="77"/>
      <c r="C41" s="77"/>
      <c r="D41" s="77"/>
      <c r="E41" s="77"/>
      <c r="F41" s="77"/>
      <c r="G41" s="78"/>
    </row>
    <row r="42" spans="1:15" x14ac:dyDescent="0.2">
      <c r="A42" s="79"/>
      <c r="B42" s="80"/>
      <c r="C42" s="80"/>
      <c r="D42" s="80"/>
      <c r="E42" s="80"/>
      <c r="F42" s="80"/>
      <c r="G42" s="81"/>
    </row>
    <row r="43" spans="1:15" x14ac:dyDescent="0.2">
      <c r="A43" s="79"/>
      <c r="B43" s="80"/>
      <c r="C43" s="80"/>
      <c r="D43" s="80"/>
      <c r="E43" s="80"/>
      <c r="F43" s="80"/>
      <c r="G43" s="81"/>
    </row>
    <row r="44" spans="1:15" x14ac:dyDescent="0.2">
      <c r="A44" s="79"/>
      <c r="B44" s="80"/>
      <c r="C44" s="80"/>
      <c r="D44" s="80"/>
      <c r="E44" s="80"/>
      <c r="F44" s="80"/>
      <c r="G44" s="81"/>
    </row>
    <row r="45" spans="1:15" x14ac:dyDescent="0.2">
      <c r="A45" s="79"/>
      <c r="B45" s="80"/>
      <c r="C45" s="80"/>
      <c r="D45" s="80"/>
      <c r="E45" s="80"/>
      <c r="F45" s="80"/>
      <c r="G45" s="81"/>
    </row>
    <row r="46" spans="1:15" x14ac:dyDescent="0.2">
      <c r="A46" s="79"/>
      <c r="B46" s="80"/>
      <c r="C46" s="80"/>
      <c r="D46" s="80"/>
      <c r="E46" s="80"/>
      <c r="F46" s="80"/>
      <c r="G46" s="81"/>
    </row>
    <row r="47" spans="1:15" x14ac:dyDescent="0.2">
      <c r="A47" s="79"/>
      <c r="B47" s="80"/>
      <c r="C47" s="80"/>
      <c r="D47" s="80"/>
      <c r="E47" s="80"/>
      <c r="F47" s="80"/>
      <c r="G47" s="81"/>
    </row>
    <row r="48" spans="1:15" x14ac:dyDescent="0.2">
      <c r="A48" s="79"/>
      <c r="B48" s="80"/>
      <c r="C48" s="80"/>
      <c r="D48" s="80"/>
      <c r="E48" s="80"/>
      <c r="F48" s="80"/>
      <c r="G48" s="81"/>
    </row>
    <row r="49" spans="1:7" x14ac:dyDescent="0.2">
      <c r="A49" s="79"/>
      <c r="B49" s="80"/>
      <c r="C49" s="80"/>
      <c r="D49" s="80"/>
      <c r="E49" s="80"/>
      <c r="F49" s="80"/>
      <c r="G49" s="81"/>
    </row>
    <row r="50" spans="1:7" x14ac:dyDescent="0.2">
      <c r="A50" s="79"/>
      <c r="B50" s="80"/>
      <c r="C50" s="80"/>
      <c r="D50" s="80"/>
      <c r="E50" s="80"/>
      <c r="F50" s="80"/>
      <c r="G50" s="81"/>
    </row>
    <row r="51" spans="1:7" x14ac:dyDescent="0.2">
      <c r="A51" s="82"/>
      <c r="B51" s="83"/>
      <c r="C51" s="83"/>
      <c r="D51" s="83"/>
      <c r="E51" s="83"/>
      <c r="F51" s="83"/>
      <c r="G51" s="84"/>
    </row>
  </sheetData>
  <sheetProtection sheet="1" objects="1" scenarios="1"/>
  <mergeCells count="2">
    <mergeCell ref="A40:G40"/>
    <mergeCell ref="A41:G5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51"/>
  <sheetViews>
    <sheetView zoomScale="90" workbookViewId="0">
      <selection activeCell="C6" sqref="C6"/>
    </sheetView>
  </sheetViews>
  <sheetFormatPr defaultRowHeight="12.75" x14ac:dyDescent="0.2"/>
  <cols>
    <col min="1" max="1" width="9.140625" style="3"/>
    <col min="2" max="2" width="10.5703125" style="3" customWidth="1"/>
    <col min="3" max="3" width="15.42578125" style="3" customWidth="1"/>
    <col min="4" max="4" width="9.140625" style="67"/>
    <col min="5" max="6" width="9.140625" style="3"/>
    <col min="7" max="7" width="9.140625" style="67"/>
    <col min="8" max="9" width="9.140625" style="3"/>
    <col min="10" max="10" width="10.85546875" style="3" customWidth="1"/>
    <col min="11" max="11" width="15.7109375" style="3" customWidth="1"/>
    <col min="12" max="12" width="9.140625" style="67"/>
    <col min="13" max="13" width="11.140625" style="3" customWidth="1"/>
    <col min="14" max="14" width="9.140625" style="3"/>
    <col min="15" max="15" width="9.140625" style="67"/>
    <col min="16" max="16384" width="9.140625" style="3"/>
  </cols>
  <sheetData>
    <row r="1" spans="1:12" x14ac:dyDescent="0.2">
      <c r="A1" s="3">
        <f>'Background-Report'!A4</f>
        <v>0</v>
      </c>
    </row>
    <row r="2" spans="1:12" x14ac:dyDescent="0.2">
      <c r="A2" s="4" t="s">
        <v>110</v>
      </c>
    </row>
    <row r="4" spans="1:12" x14ac:dyDescent="0.2">
      <c r="A4" s="5" t="s">
        <v>111</v>
      </c>
      <c r="I4" s="5" t="s">
        <v>112</v>
      </c>
    </row>
    <row r="5" spans="1:12" ht="24.95" customHeight="1" x14ac:dyDescent="0.2">
      <c r="A5" s="6" t="s">
        <v>0</v>
      </c>
      <c r="B5" s="6" t="s">
        <v>1</v>
      </c>
      <c r="C5" s="6" t="s">
        <v>40</v>
      </c>
      <c r="D5" s="68" t="s">
        <v>2</v>
      </c>
      <c r="E5" s="6" t="s">
        <v>3</v>
      </c>
      <c r="F5" s="6" t="s">
        <v>4</v>
      </c>
      <c r="G5" s="68" t="s">
        <v>5</v>
      </c>
      <c r="I5" s="6" t="s">
        <v>0</v>
      </c>
      <c r="J5" s="6" t="s">
        <v>1</v>
      </c>
      <c r="K5" s="6" t="s">
        <v>40</v>
      </c>
      <c r="L5" s="68" t="s">
        <v>81</v>
      </c>
    </row>
    <row r="6" spans="1:12" x14ac:dyDescent="0.2">
      <c r="A6" s="3" t="s">
        <v>6</v>
      </c>
      <c r="B6" s="8">
        <f>Populations!B9</f>
        <v>0</v>
      </c>
      <c r="C6" s="30"/>
      <c r="D6" s="67">
        <f>IF(B6=0,0,($C$6/$B$6)*100000)</f>
        <v>0</v>
      </c>
      <c r="E6" s="8">
        <v>3795</v>
      </c>
      <c r="F6" s="3">
        <v>1.3818E-2</v>
      </c>
      <c r="G6" s="67">
        <f t="shared" ref="G6:G16" si="0">D6*F6</f>
        <v>0</v>
      </c>
      <c r="I6" s="3" t="s">
        <v>6</v>
      </c>
      <c r="J6" s="7">
        <f>Populations!B9</f>
        <v>0</v>
      </c>
      <c r="K6" s="8">
        <f t="shared" ref="K6:K16" si="1">IF(ISBLANK(C6),0,(IF(AND(0&lt;C6,C6&lt;1),"Refused",(IF(C6&gt;=5,C6,"Count &lt;5")))))</f>
        <v>0</v>
      </c>
      <c r="L6" s="67">
        <f t="shared" ref="L6:L16" si="2">IF(J6=0,0,(IF(AND(0&lt;C6,C6&lt;1),"Refused",( IF(C6&gt;=20,(C6/J6)*100000,"Count &lt;20")))))</f>
        <v>0</v>
      </c>
    </row>
    <row r="7" spans="1:12" x14ac:dyDescent="0.2">
      <c r="A7" s="9" t="s">
        <v>7</v>
      </c>
      <c r="B7" s="8">
        <f>Populations!B10</f>
        <v>0</v>
      </c>
      <c r="C7" s="30"/>
      <c r="D7" s="67">
        <f>IF(B7=0,0,($C$7/$B$7)*100000)</f>
        <v>0</v>
      </c>
      <c r="E7" s="8">
        <v>15192</v>
      </c>
      <c r="F7" s="3">
        <v>5.5316999999999998E-2</v>
      </c>
      <c r="G7" s="67">
        <f t="shared" si="0"/>
        <v>0</v>
      </c>
      <c r="I7" s="9" t="s">
        <v>7</v>
      </c>
      <c r="J7" s="7">
        <f>Populations!B10</f>
        <v>0</v>
      </c>
      <c r="K7" s="8">
        <f t="shared" si="1"/>
        <v>0</v>
      </c>
      <c r="L7" s="67">
        <f t="shared" si="2"/>
        <v>0</v>
      </c>
    </row>
    <row r="8" spans="1:12" x14ac:dyDescent="0.2">
      <c r="A8" s="3" t="s">
        <v>8</v>
      </c>
      <c r="B8" s="8">
        <f>Populations!B11</f>
        <v>0</v>
      </c>
      <c r="C8" s="30"/>
      <c r="D8" s="67">
        <f>IF(B8=0,0,($C$8/$B$8)*100000)</f>
        <v>0</v>
      </c>
      <c r="E8" s="8">
        <v>39977</v>
      </c>
      <c r="F8" s="3">
        <v>0.145565</v>
      </c>
      <c r="G8" s="67">
        <f t="shared" si="0"/>
        <v>0</v>
      </c>
      <c r="I8" s="3" t="s">
        <v>8</v>
      </c>
      <c r="J8" s="7">
        <f>Populations!B11</f>
        <v>0</v>
      </c>
      <c r="K8" s="8">
        <f t="shared" si="1"/>
        <v>0</v>
      </c>
      <c r="L8" s="67">
        <f t="shared" si="2"/>
        <v>0</v>
      </c>
    </row>
    <row r="9" spans="1:12" x14ac:dyDescent="0.2">
      <c r="A9" s="3" t="s">
        <v>9</v>
      </c>
      <c r="B9" s="8">
        <f>Populations!B12</f>
        <v>0</v>
      </c>
      <c r="C9" s="30"/>
      <c r="D9" s="67">
        <f>IF(B9=0,0,($C$9/$B$9)*100000)</f>
        <v>0</v>
      </c>
      <c r="E9" s="8">
        <v>38077</v>
      </c>
      <c r="F9" s="3">
        <v>0.13864599999999999</v>
      </c>
      <c r="G9" s="67">
        <f t="shared" si="0"/>
        <v>0</v>
      </c>
      <c r="I9" s="3" t="s">
        <v>9</v>
      </c>
      <c r="J9" s="7">
        <f>Populations!B12</f>
        <v>0</v>
      </c>
      <c r="K9" s="8">
        <f t="shared" si="1"/>
        <v>0</v>
      </c>
      <c r="L9" s="67">
        <f t="shared" si="2"/>
        <v>0</v>
      </c>
    </row>
    <row r="10" spans="1:12" x14ac:dyDescent="0.2">
      <c r="A10" s="3" t="s">
        <v>10</v>
      </c>
      <c r="B10" s="8">
        <f>Populations!B13</f>
        <v>0</v>
      </c>
      <c r="C10" s="30"/>
      <c r="D10" s="67">
        <f>IF(B10=0,0,($C$10/$B$10)*100000)</f>
        <v>0</v>
      </c>
      <c r="E10" s="8">
        <v>37233</v>
      </c>
      <c r="F10" s="3">
        <v>0.135573</v>
      </c>
      <c r="G10" s="67">
        <f t="shared" si="0"/>
        <v>0</v>
      </c>
      <c r="I10" s="3" t="s">
        <v>10</v>
      </c>
      <c r="J10" s="7">
        <f>Populations!B13</f>
        <v>0</v>
      </c>
      <c r="K10" s="8">
        <f t="shared" si="1"/>
        <v>0</v>
      </c>
      <c r="L10" s="67">
        <f t="shared" si="2"/>
        <v>0</v>
      </c>
    </row>
    <row r="11" spans="1:12" x14ac:dyDescent="0.2">
      <c r="A11" s="3" t="s">
        <v>11</v>
      </c>
      <c r="B11" s="8">
        <f>Populations!B14</f>
        <v>0</v>
      </c>
      <c r="C11" s="30"/>
      <c r="D11" s="67">
        <f>IF(B11=0,0,($C$11/$B$11)*100000)</f>
        <v>0</v>
      </c>
      <c r="E11" s="8">
        <v>44659</v>
      </c>
      <c r="F11" s="3">
        <v>0.16261300000000001</v>
      </c>
      <c r="G11" s="67">
        <f t="shared" si="0"/>
        <v>0</v>
      </c>
      <c r="I11" s="3" t="s">
        <v>11</v>
      </c>
      <c r="J11" s="7">
        <f>Populations!B14</f>
        <v>0</v>
      </c>
      <c r="K11" s="8">
        <f t="shared" si="1"/>
        <v>0</v>
      </c>
      <c r="L11" s="67">
        <f t="shared" si="2"/>
        <v>0</v>
      </c>
    </row>
    <row r="12" spans="1:12" x14ac:dyDescent="0.2">
      <c r="A12" s="3" t="s">
        <v>12</v>
      </c>
      <c r="B12" s="8">
        <f>Populations!B15</f>
        <v>0</v>
      </c>
      <c r="C12" s="30"/>
      <c r="D12" s="67">
        <f>IF(B12=0,0,($C$12/$B$12)*100000)</f>
        <v>0</v>
      </c>
      <c r="E12" s="8">
        <v>37030</v>
      </c>
      <c r="F12" s="3">
        <v>0.13483400000000001</v>
      </c>
      <c r="G12" s="67">
        <f t="shared" si="0"/>
        <v>0</v>
      </c>
      <c r="I12" s="3" t="s">
        <v>12</v>
      </c>
      <c r="J12" s="7">
        <f>Populations!B15</f>
        <v>0</v>
      </c>
      <c r="K12" s="8">
        <f t="shared" si="1"/>
        <v>0</v>
      </c>
      <c r="L12" s="67">
        <f t="shared" si="2"/>
        <v>0</v>
      </c>
    </row>
    <row r="13" spans="1:12" x14ac:dyDescent="0.2">
      <c r="A13" s="3" t="s">
        <v>13</v>
      </c>
      <c r="B13" s="8">
        <f>Populations!B16</f>
        <v>0</v>
      </c>
      <c r="C13" s="30"/>
      <c r="D13" s="67">
        <f>IF(B13=0,0,($C$13/$B$13)*100000)</f>
        <v>0</v>
      </c>
      <c r="E13" s="8">
        <v>23961</v>
      </c>
      <c r="F13" s="3">
        <v>8.7247000000000005E-2</v>
      </c>
      <c r="G13" s="67">
        <f t="shared" si="0"/>
        <v>0</v>
      </c>
      <c r="I13" s="3" t="s">
        <v>13</v>
      </c>
      <c r="J13" s="7">
        <f>Populations!B16</f>
        <v>0</v>
      </c>
      <c r="K13" s="8">
        <f t="shared" si="1"/>
        <v>0</v>
      </c>
      <c r="L13" s="67">
        <f t="shared" si="2"/>
        <v>0</v>
      </c>
    </row>
    <row r="14" spans="1:12" x14ac:dyDescent="0.2">
      <c r="A14" s="3" t="s">
        <v>14</v>
      </c>
      <c r="B14" s="8">
        <f>Populations!B17</f>
        <v>0</v>
      </c>
      <c r="C14" s="30"/>
      <c r="D14" s="67">
        <f>IF(B14=0,0,($C$14/$B$14)*100000)</f>
        <v>0</v>
      </c>
      <c r="E14" s="8">
        <v>18136</v>
      </c>
      <c r="F14" s="3">
        <v>6.6036999999999998E-2</v>
      </c>
      <c r="G14" s="67">
        <f t="shared" si="0"/>
        <v>0</v>
      </c>
      <c r="I14" s="3" t="s">
        <v>14</v>
      </c>
      <c r="J14" s="7">
        <f>Populations!B17</f>
        <v>0</v>
      </c>
      <c r="K14" s="8">
        <f t="shared" si="1"/>
        <v>0</v>
      </c>
      <c r="L14" s="67">
        <f t="shared" si="2"/>
        <v>0</v>
      </c>
    </row>
    <row r="15" spans="1:12" x14ac:dyDescent="0.2">
      <c r="A15" s="3" t="s">
        <v>15</v>
      </c>
      <c r="B15" s="8">
        <f>Populations!B18</f>
        <v>0</v>
      </c>
      <c r="C15" s="30"/>
      <c r="D15" s="67">
        <f>IF(B15=0,0,($C$15/$B$15)*100000)</f>
        <v>0</v>
      </c>
      <c r="E15" s="8">
        <v>12315</v>
      </c>
      <c r="F15" s="3">
        <v>4.4842E-2</v>
      </c>
      <c r="G15" s="67">
        <f t="shared" si="0"/>
        <v>0</v>
      </c>
      <c r="I15" s="3" t="s">
        <v>15</v>
      </c>
      <c r="J15" s="7">
        <f>Populations!B18</f>
        <v>0</v>
      </c>
      <c r="K15" s="8">
        <f t="shared" si="1"/>
        <v>0</v>
      </c>
      <c r="L15" s="67">
        <f t="shared" si="2"/>
        <v>0</v>
      </c>
    </row>
    <row r="16" spans="1:12" x14ac:dyDescent="0.2">
      <c r="A16" s="3" t="s">
        <v>16</v>
      </c>
      <c r="B16" s="8">
        <f>Populations!B19</f>
        <v>0</v>
      </c>
      <c r="C16" s="30"/>
      <c r="D16" s="67">
        <f>IF(B16=0,0,($C$16/$B$16)*100000)</f>
        <v>0</v>
      </c>
      <c r="E16" s="8">
        <v>4259</v>
      </c>
      <c r="F16" s="3">
        <v>1.5507999999999999E-2</v>
      </c>
      <c r="G16" s="67">
        <f t="shared" si="0"/>
        <v>0</v>
      </c>
      <c r="I16" s="3" t="s">
        <v>16</v>
      </c>
      <c r="J16" s="7">
        <f>Populations!B19</f>
        <v>0</v>
      </c>
      <c r="K16" s="8">
        <f t="shared" si="1"/>
        <v>0</v>
      </c>
      <c r="L16" s="67">
        <f t="shared" si="2"/>
        <v>0</v>
      </c>
    </row>
    <row r="17" spans="1:15" x14ac:dyDescent="0.2">
      <c r="A17" s="3" t="s">
        <v>17</v>
      </c>
      <c r="B17" s="8">
        <f>SUM(B6:B16)</f>
        <v>0</v>
      </c>
      <c r="C17" s="8">
        <f>SUM(C6:C16)</f>
        <v>0</v>
      </c>
      <c r="E17" s="8">
        <f>SUM(E6:E16)</f>
        <v>274634</v>
      </c>
      <c r="F17" s="3">
        <f>SUM(F6:F16)</f>
        <v>1</v>
      </c>
      <c r="G17" s="67">
        <f>SUM(G6:G16)</f>
        <v>0</v>
      </c>
    </row>
    <row r="20" spans="1:15" x14ac:dyDescent="0.2">
      <c r="A20" s="14" t="s">
        <v>82</v>
      </c>
    </row>
    <row r="23" spans="1:15" x14ac:dyDescent="0.2">
      <c r="A23" s="5" t="s">
        <v>113</v>
      </c>
      <c r="I23" s="5" t="s">
        <v>114</v>
      </c>
    </row>
    <row r="24" spans="1:15" ht="24.95" customHeight="1" x14ac:dyDescent="0.2">
      <c r="A24" s="6" t="s">
        <v>0</v>
      </c>
      <c r="B24" s="6" t="s">
        <v>1</v>
      </c>
      <c r="C24" s="6" t="s">
        <v>40</v>
      </c>
      <c r="D24" s="68" t="s">
        <v>2</v>
      </c>
      <c r="E24" s="6" t="s">
        <v>3</v>
      </c>
      <c r="F24" s="6" t="s">
        <v>4</v>
      </c>
      <c r="G24" s="68" t="s">
        <v>5</v>
      </c>
      <c r="I24" s="6" t="s">
        <v>0</v>
      </c>
      <c r="J24" s="6" t="s">
        <v>1</v>
      </c>
      <c r="K24" s="6" t="s">
        <v>40</v>
      </c>
      <c r="L24" s="68" t="s">
        <v>2</v>
      </c>
      <c r="M24" s="6" t="s">
        <v>3</v>
      </c>
      <c r="N24" s="6" t="s">
        <v>4</v>
      </c>
      <c r="O24" s="68" t="s">
        <v>5</v>
      </c>
    </row>
    <row r="25" spans="1:15" x14ac:dyDescent="0.2">
      <c r="A25" s="3" t="s">
        <v>6</v>
      </c>
      <c r="B25" s="8">
        <f>Populations!E9</f>
        <v>0</v>
      </c>
      <c r="C25" s="30"/>
      <c r="D25" s="67">
        <f>IF(B25=0,0,($C$25/$B$25)*100000)</f>
        <v>0</v>
      </c>
      <c r="E25" s="8">
        <v>3795</v>
      </c>
      <c r="F25" s="3">
        <v>1.3818E-2</v>
      </c>
      <c r="G25" s="67">
        <f t="shared" ref="G25:G35" si="3">D25*F25</f>
        <v>0</v>
      </c>
      <c r="I25" s="3" t="s">
        <v>6</v>
      </c>
      <c r="J25" s="8">
        <f>Populations!H9</f>
        <v>0</v>
      </c>
      <c r="K25" s="30"/>
      <c r="L25" s="67">
        <f>IF(J25=0,0,($K$25/$J$25)*100000)</f>
        <v>0</v>
      </c>
      <c r="M25" s="8">
        <v>3795</v>
      </c>
      <c r="N25" s="3">
        <v>1.3818E-2</v>
      </c>
      <c r="O25" s="67">
        <f t="shared" ref="O25:O35" si="4">L25*N25</f>
        <v>0</v>
      </c>
    </row>
    <row r="26" spans="1:15" x14ac:dyDescent="0.2">
      <c r="A26" s="9" t="s">
        <v>7</v>
      </c>
      <c r="B26" s="8">
        <f>Populations!E10</f>
        <v>0</v>
      </c>
      <c r="C26" s="30"/>
      <c r="D26" s="67">
        <f>IF(B26=0,0,($C$26/$B$26)*100000)</f>
        <v>0</v>
      </c>
      <c r="E26" s="8">
        <v>15192</v>
      </c>
      <c r="F26" s="3">
        <v>5.5316999999999998E-2</v>
      </c>
      <c r="G26" s="67">
        <f t="shared" si="3"/>
        <v>0</v>
      </c>
      <c r="I26" s="9" t="s">
        <v>7</v>
      </c>
      <c r="J26" s="8">
        <f>Populations!H10</f>
        <v>0</v>
      </c>
      <c r="K26" s="30"/>
      <c r="L26" s="67">
        <f>IF(J26=0,0,($K$26/$J$26)*100000)</f>
        <v>0</v>
      </c>
      <c r="M26" s="8">
        <v>15192</v>
      </c>
      <c r="N26" s="3">
        <v>5.5316999999999998E-2</v>
      </c>
      <c r="O26" s="67">
        <f t="shared" si="4"/>
        <v>0</v>
      </c>
    </row>
    <row r="27" spans="1:15" x14ac:dyDescent="0.2">
      <c r="A27" s="3" t="s">
        <v>8</v>
      </c>
      <c r="B27" s="8">
        <f>Populations!E11</f>
        <v>0</v>
      </c>
      <c r="C27" s="30"/>
      <c r="D27" s="67">
        <f>IF(B27=0,0,($C$27/$B$27)*100000)</f>
        <v>0</v>
      </c>
      <c r="E27" s="8">
        <v>39977</v>
      </c>
      <c r="F27" s="3">
        <v>0.145565</v>
      </c>
      <c r="G27" s="67">
        <f t="shared" si="3"/>
        <v>0</v>
      </c>
      <c r="I27" s="3" t="s">
        <v>8</v>
      </c>
      <c r="J27" s="8">
        <f>Populations!H11</f>
        <v>0</v>
      </c>
      <c r="K27" s="30"/>
      <c r="L27" s="67">
        <f>IF(J27=0,0,($K$27/$J$27)*100000)</f>
        <v>0</v>
      </c>
      <c r="M27" s="8">
        <v>39977</v>
      </c>
      <c r="N27" s="3">
        <v>0.145565</v>
      </c>
      <c r="O27" s="67">
        <f t="shared" si="4"/>
        <v>0</v>
      </c>
    </row>
    <row r="28" spans="1:15" x14ac:dyDescent="0.2">
      <c r="A28" s="3" t="s">
        <v>9</v>
      </c>
      <c r="B28" s="8">
        <f>Populations!E12</f>
        <v>0</v>
      </c>
      <c r="C28" s="30"/>
      <c r="D28" s="67">
        <f>IF(B28=0,0,($C$28/$B$28)*100000)</f>
        <v>0</v>
      </c>
      <c r="E28" s="8">
        <v>38077</v>
      </c>
      <c r="F28" s="3">
        <v>0.13864599999999999</v>
      </c>
      <c r="G28" s="67">
        <f t="shared" si="3"/>
        <v>0</v>
      </c>
      <c r="I28" s="3" t="s">
        <v>9</v>
      </c>
      <c r="J28" s="8">
        <f>Populations!H12</f>
        <v>0</v>
      </c>
      <c r="K28" s="30"/>
      <c r="L28" s="67">
        <f>IF(J28=0,0,($K$28/$J$28)*100000)</f>
        <v>0</v>
      </c>
      <c r="M28" s="8">
        <v>38077</v>
      </c>
      <c r="N28" s="3">
        <v>0.13864599999999999</v>
      </c>
      <c r="O28" s="67">
        <f t="shared" si="4"/>
        <v>0</v>
      </c>
    </row>
    <row r="29" spans="1:15" x14ac:dyDescent="0.2">
      <c r="A29" s="3" t="s">
        <v>10</v>
      </c>
      <c r="B29" s="8">
        <f>Populations!E13</f>
        <v>0</v>
      </c>
      <c r="C29" s="30"/>
      <c r="D29" s="67">
        <f>IF(B29=0,0,($C$29/$B$29)*100000)</f>
        <v>0</v>
      </c>
      <c r="E29" s="8">
        <v>37233</v>
      </c>
      <c r="F29" s="3">
        <v>0.135573</v>
      </c>
      <c r="G29" s="67">
        <f t="shared" si="3"/>
        <v>0</v>
      </c>
      <c r="I29" s="3" t="s">
        <v>10</v>
      </c>
      <c r="J29" s="8">
        <f>Populations!H13</f>
        <v>0</v>
      </c>
      <c r="K29" s="30"/>
      <c r="L29" s="67">
        <f>IF(J29=0,0,($K$29/$J$29)*100000)</f>
        <v>0</v>
      </c>
      <c r="M29" s="8">
        <v>37233</v>
      </c>
      <c r="N29" s="3">
        <v>0.135573</v>
      </c>
      <c r="O29" s="67">
        <f t="shared" si="4"/>
        <v>0</v>
      </c>
    </row>
    <row r="30" spans="1:15" x14ac:dyDescent="0.2">
      <c r="A30" s="3" t="s">
        <v>11</v>
      </c>
      <c r="B30" s="8">
        <f>Populations!E14</f>
        <v>0</v>
      </c>
      <c r="C30" s="30"/>
      <c r="D30" s="67">
        <f>IF(B30=0,0,($C$30/$B$30)*100000)</f>
        <v>0</v>
      </c>
      <c r="E30" s="8">
        <v>44659</v>
      </c>
      <c r="F30" s="3">
        <v>0.16261300000000001</v>
      </c>
      <c r="G30" s="67">
        <f t="shared" si="3"/>
        <v>0</v>
      </c>
      <c r="I30" s="3" t="s">
        <v>11</v>
      </c>
      <c r="J30" s="8">
        <f>Populations!H14</f>
        <v>0</v>
      </c>
      <c r="K30" s="30"/>
      <c r="L30" s="67">
        <f>IF(J30=0,0,($K$30/$J$30)*100000)</f>
        <v>0</v>
      </c>
      <c r="M30" s="8">
        <v>44659</v>
      </c>
      <c r="N30" s="3">
        <v>0.16261300000000001</v>
      </c>
      <c r="O30" s="67">
        <f t="shared" si="4"/>
        <v>0</v>
      </c>
    </row>
    <row r="31" spans="1:15" x14ac:dyDescent="0.2">
      <c r="A31" s="3" t="s">
        <v>12</v>
      </c>
      <c r="B31" s="8">
        <f>Populations!E15</f>
        <v>0</v>
      </c>
      <c r="C31" s="30"/>
      <c r="D31" s="67">
        <f>IF(B31=0,0,($C$31/$B$31)*100000)</f>
        <v>0</v>
      </c>
      <c r="E31" s="8">
        <v>37030</v>
      </c>
      <c r="F31" s="3">
        <v>0.13483400000000001</v>
      </c>
      <c r="G31" s="67">
        <f t="shared" si="3"/>
        <v>0</v>
      </c>
      <c r="I31" s="3" t="s">
        <v>12</v>
      </c>
      <c r="J31" s="8">
        <f>Populations!H15</f>
        <v>0</v>
      </c>
      <c r="K31" s="30"/>
      <c r="L31" s="67">
        <f>IF(J31=0,0,($K$31/$J$31)*100000)</f>
        <v>0</v>
      </c>
      <c r="M31" s="8">
        <v>37030</v>
      </c>
      <c r="N31" s="3">
        <v>0.13483400000000001</v>
      </c>
      <c r="O31" s="67">
        <f t="shared" si="4"/>
        <v>0</v>
      </c>
    </row>
    <row r="32" spans="1:15" x14ac:dyDescent="0.2">
      <c r="A32" s="3" t="s">
        <v>13</v>
      </c>
      <c r="B32" s="8">
        <f>Populations!E16</f>
        <v>0</v>
      </c>
      <c r="C32" s="30"/>
      <c r="D32" s="67">
        <f>IF(B32=0,0,($C$32/$B$32)*100000)</f>
        <v>0</v>
      </c>
      <c r="E32" s="8">
        <v>23961</v>
      </c>
      <c r="F32" s="3">
        <v>8.7247000000000005E-2</v>
      </c>
      <c r="G32" s="67">
        <f t="shared" si="3"/>
        <v>0</v>
      </c>
      <c r="I32" s="3" t="s">
        <v>13</v>
      </c>
      <c r="J32" s="8">
        <f>Populations!H16</f>
        <v>0</v>
      </c>
      <c r="K32" s="30"/>
      <c r="L32" s="67">
        <f>IF(J32=0,0,($K$32/$J$32)*100000)</f>
        <v>0</v>
      </c>
      <c r="M32" s="8">
        <v>23961</v>
      </c>
      <c r="N32" s="3">
        <v>8.7247000000000005E-2</v>
      </c>
      <c r="O32" s="67">
        <f t="shared" si="4"/>
        <v>0</v>
      </c>
    </row>
    <row r="33" spans="1:15" x14ac:dyDescent="0.2">
      <c r="A33" s="3" t="s">
        <v>14</v>
      </c>
      <c r="B33" s="8">
        <f>Populations!E17</f>
        <v>0</v>
      </c>
      <c r="C33" s="30"/>
      <c r="D33" s="67">
        <f>IF(B33=0,0,($C$33/$B$33)*100000)</f>
        <v>0</v>
      </c>
      <c r="E33" s="8">
        <v>18136</v>
      </c>
      <c r="F33" s="3">
        <v>6.6036999999999998E-2</v>
      </c>
      <c r="G33" s="67">
        <f t="shared" si="3"/>
        <v>0</v>
      </c>
      <c r="I33" s="3" t="s">
        <v>14</v>
      </c>
      <c r="J33" s="8">
        <f>Populations!H17</f>
        <v>0</v>
      </c>
      <c r="K33" s="30"/>
      <c r="L33" s="67">
        <f>IF(J33=0,0,($K$33/$J$33)*100000)</f>
        <v>0</v>
      </c>
      <c r="M33" s="8">
        <v>18136</v>
      </c>
      <c r="N33" s="3">
        <v>6.6036999999999998E-2</v>
      </c>
      <c r="O33" s="67">
        <f t="shared" si="4"/>
        <v>0</v>
      </c>
    </row>
    <row r="34" spans="1:15" x14ac:dyDescent="0.2">
      <c r="A34" s="3" t="s">
        <v>15</v>
      </c>
      <c r="B34" s="8">
        <f>Populations!E18</f>
        <v>0</v>
      </c>
      <c r="C34" s="30"/>
      <c r="D34" s="67">
        <f>IF(B34=0,0,($C$34/$B$34)*100000)</f>
        <v>0</v>
      </c>
      <c r="E34" s="8">
        <v>12315</v>
      </c>
      <c r="F34" s="3">
        <v>4.4842E-2</v>
      </c>
      <c r="G34" s="67">
        <f t="shared" si="3"/>
        <v>0</v>
      </c>
      <c r="I34" s="3" t="s">
        <v>15</v>
      </c>
      <c r="J34" s="8">
        <f>Populations!H18</f>
        <v>0</v>
      </c>
      <c r="K34" s="30"/>
      <c r="L34" s="67">
        <f>IF(J34=0,0,($K$34/$J$34)*100000)</f>
        <v>0</v>
      </c>
      <c r="M34" s="8">
        <v>12315</v>
      </c>
      <c r="N34" s="3">
        <v>4.4842E-2</v>
      </c>
      <c r="O34" s="67">
        <f t="shared" si="4"/>
        <v>0</v>
      </c>
    </row>
    <row r="35" spans="1:15" x14ac:dyDescent="0.2">
      <c r="A35" s="3" t="s">
        <v>16</v>
      </c>
      <c r="B35" s="8">
        <f>Populations!E19</f>
        <v>0</v>
      </c>
      <c r="C35" s="30"/>
      <c r="D35" s="67">
        <f>IF(B35=0,0,($C$35/$B$35)*100000)</f>
        <v>0</v>
      </c>
      <c r="E35" s="8">
        <v>4259</v>
      </c>
      <c r="F35" s="3">
        <v>1.5507999999999999E-2</v>
      </c>
      <c r="G35" s="67">
        <f t="shared" si="3"/>
        <v>0</v>
      </c>
      <c r="I35" s="3" t="s">
        <v>16</v>
      </c>
      <c r="J35" s="8">
        <f>Populations!H19</f>
        <v>0</v>
      </c>
      <c r="K35" s="30"/>
      <c r="L35" s="67">
        <f>IF(J35=0,0,($K$35/$J$35)*100000)</f>
        <v>0</v>
      </c>
      <c r="M35" s="8">
        <v>4259</v>
      </c>
      <c r="N35" s="3">
        <v>1.5507999999999999E-2</v>
      </c>
      <c r="O35" s="67">
        <f t="shared" si="4"/>
        <v>0</v>
      </c>
    </row>
    <row r="36" spans="1:15" x14ac:dyDescent="0.2">
      <c r="A36" s="3" t="s">
        <v>17</v>
      </c>
      <c r="B36" s="8">
        <f>SUM(B25:B35)</f>
        <v>0</v>
      </c>
      <c r="C36" s="8">
        <f>SUM(C25:C35)</f>
        <v>0</v>
      </c>
      <c r="E36" s="8">
        <f>SUM(E25:E35)</f>
        <v>274634</v>
      </c>
      <c r="F36" s="3">
        <f>SUM(F25:F35)</f>
        <v>1</v>
      </c>
      <c r="G36" s="67">
        <f>SUM(G25:G35)</f>
        <v>0</v>
      </c>
      <c r="I36" s="3" t="s">
        <v>17</v>
      </c>
      <c r="J36" s="8">
        <f>SUM(J25:J35)</f>
        <v>0</v>
      </c>
      <c r="K36" s="8">
        <f>SUM(K25:K35)</f>
        <v>0</v>
      </c>
      <c r="M36" s="8">
        <f>SUM(M25:M35)</f>
        <v>274634</v>
      </c>
      <c r="N36" s="3">
        <f>SUM(N25:N35)</f>
        <v>1</v>
      </c>
      <c r="O36" s="67">
        <f>SUM(O25:O35)</f>
        <v>0</v>
      </c>
    </row>
    <row r="38" spans="1:15" x14ac:dyDescent="0.2">
      <c r="A38" s="14" t="s">
        <v>83</v>
      </c>
      <c r="I38" s="14" t="s">
        <v>84</v>
      </c>
    </row>
    <row r="40" spans="1:15" x14ac:dyDescent="0.2">
      <c r="A40" s="75" t="s">
        <v>65</v>
      </c>
      <c r="B40" s="75"/>
      <c r="C40" s="75"/>
      <c r="D40" s="75"/>
      <c r="E40" s="75"/>
      <c r="F40" s="75"/>
      <c r="G40" s="75"/>
    </row>
    <row r="41" spans="1:15" x14ac:dyDescent="0.2">
      <c r="A41" s="76"/>
      <c r="B41" s="77"/>
      <c r="C41" s="77"/>
      <c r="D41" s="77"/>
      <c r="E41" s="77"/>
      <c r="F41" s="77"/>
      <c r="G41" s="78"/>
    </row>
    <row r="42" spans="1:15" x14ac:dyDescent="0.2">
      <c r="A42" s="79"/>
      <c r="B42" s="80"/>
      <c r="C42" s="80"/>
      <c r="D42" s="80"/>
      <c r="E42" s="80"/>
      <c r="F42" s="80"/>
      <c r="G42" s="81"/>
    </row>
    <row r="43" spans="1:15" x14ac:dyDescent="0.2">
      <c r="A43" s="79"/>
      <c r="B43" s="80"/>
      <c r="C43" s="80"/>
      <c r="D43" s="80"/>
      <c r="E43" s="80"/>
      <c r="F43" s="80"/>
      <c r="G43" s="81"/>
    </row>
    <row r="44" spans="1:15" x14ac:dyDescent="0.2">
      <c r="A44" s="79"/>
      <c r="B44" s="80"/>
      <c r="C44" s="80"/>
      <c r="D44" s="80"/>
      <c r="E44" s="80"/>
      <c r="F44" s="80"/>
      <c r="G44" s="81"/>
    </row>
    <row r="45" spans="1:15" x14ac:dyDescent="0.2">
      <c r="A45" s="79"/>
      <c r="B45" s="80"/>
      <c r="C45" s="80"/>
      <c r="D45" s="80"/>
      <c r="E45" s="80"/>
      <c r="F45" s="80"/>
      <c r="G45" s="81"/>
    </row>
    <row r="46" spans="1:15" x14ac:dyDescent="0.2">
      <c r="A46" s="79"/>
      <c r="B46" s="80"/>
      <c r="C46" s="80"/>
      <c r="D46" s="80"/>
      <c r="E46" s="80"/>
      <c r="F46" s="80"/>
      <c r="G46" s="81"/>
    </row>
    <row r="47" spans="1:15" x14ac:dyDescent="0.2">
      <c r="A47" s="79"/>
      <c r="B47" s="80"/>
      <c r="C47" s="80"/>
      <c r="D47" s="80"/>
      <c r="E47" s="80"/>
      <c r="F47" s="80"/>
      <c r="G47" s="81"/>
    </row>
    <row r="48" spans="1:15" x14ac:dyDescent="0.2">
      <c r="A48" s="79"/>
      <c r="B48" s="80"/>
      <c r="C48" s="80"/>
      <c r="D48" s="80"/>
      <c r="E48" s="80"/>
      <c r="F48" s="80"/>
      <c r="G48" s="81"/>
    </row>
    <row r="49" spans="1:7" x14ac:dyDescent="0.2">
      <c r="A49" s="79"/>
      <c r="B49" s="80"/>
      <c r="C49" s="80"/>
      <c r="D49" s="80"/>
      <c r="E49" s="80"/>
      <c r="F49" s="80"/>
      <c r="G49" s="81"/>
    </row>
    <row r="50" spans="1:7" x14ac:dyDescent="0.2">
      <c r="A50" s="79"/>
      <c r="B50" s="80"/>
      <c r="C50" s="80"/>
      <c r="D50" s="80"/>
      <c r="E50" s="80"/>
      <c r="F50" s="80"/>
      <c r="G50" s="81"/>
    </row>
    <row r="51" spans="1:7" x14ac:dyDescent="0.2">
      <c r="A51" s="82"/>
      <c r="B51" s="83"/>
      <c r="C51" s="83"/>
      <c r="D51" s="83"/>
      <c r="E51" s="83"/>
      <c r="F51" s="83"/>
      <c r="G51" s="84"/>
    </row>
  </sheetData>
  <sheetProtection sheet="1" objects="1" scenarios="1"/>
  <mergeCells count="2">
    <mergeCell ref="A40:G40"/>
    <mergeCell ref="A41:G51"/>
  </mergeCells>
  <phoneticPr fontId="0" type="noConversion"/>
  <pageMargins left="1" right="1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51"/>
  <sheetViews>
    <sheetView zoomScale="90" workbookViewId="0">
      <selection activeCell="C6" sqref="C6"/>
    </sheetView>
  </sheetViews>
  <sheetFormatPr defaultRowHeight="12.75" x14ac:dyDescent="0.2"/>
  <cols>
    <col min="1" max="1" width="9.140625" style="3"/>
    <col min="2" max="2" width="10.5703125" style="3" customWidth="1"/>
    <col min="3" max="3" width="15.42578125" style="3" customWidth="1"/>
    <col min="4" max="4" width="9.140625" style="67"/>
    <col min="5" max="6" width="9.140625" style="3"/>
    <col min="7" max="7" width="9.140625" style="67"/>
    <col min="8" max="9" width="9.140625" style="3"/>
    <col min="10" max="10" width="10.85546875" style="3" customWidth="1"/>
    <col min="11" max="11" width="15.7109375" style="3" customWidth="1"/>
    <col min="12" max="12" width="9.140625" style="67"/>
    <col min="13" max="13" width="11.140625" style="3" customWidth="1"/>
    <col min="14" max="14" width="9.140625" style="3"/>
    <col min="15" max="15" width="9.140625" style="67"/>
    <col min="16" max="16384" width="9.140625" style="3"/>
  </cols>
  <sheetData>
    <row r="1" spans="1:12" x14ac:dyDescent="0.2">
      <c r="A1" s="3">
        <f>'Background-Report'!A4</f>
        <v>0</v>
      </c>
    </row>
    <row r="2" spans="1:12" x14ac:dyDescent="0.2">
      <c r="A2" s="4" t="s">
        <v>115</v>
      </c>
    </row>
    <row r="4" spans="1:12" x14ac:dyDescent="0.2">
      <c r="A4" s="5" t="s">
        <v>116</v>
      </c>
      <c r="I4" s="5" t="s">
        <v>117</v>
      </c>
    </row>
    <row r="5" spans="1:12" ht="24.95" customHeight="1" x14ac:dyDescent="0.2">
      <c r="A5" s="6" t="s">
        <v>0</v>
      </c>
      <c r="B5" s="6" t="s">
        <v>1</v>
      </c>
      <c r="C5" s="6" t="s">
        <v>40</v>
      </c>
      <c r="D5" s="68" t="s">
        <v>2</v>
      </c>
      <c r="E5" s="6" t="s">
        <v>3</v>
      </c>
      <c r="F5" s="6" t="s">
        <v>4</v>
      </c>
      <c r="G5" s="68" t="s">
        <v>5</v>
      </c>
      <c r="I5" s="6" t="s">
        <v>0</v>
      </c>
      <c r="J5" s="6" t="s">
        <v>1</v>
      </c>
      <c r="K5" s="6" t="s">
        <v>40</v>
      </c>
      <c r="L5" s="68" t="s">
        <v>81</v>
      </c>
    </row>
    <row r="6" spans="1:12" x14ac:dyDescent="0.2">
      <c r="A6" s="3" t="s">
        <v>6</v>
      </c>
      <c r="B6" s="8">
        <f>Populations!B9</f>
        <v>0</v>
      </c>
      <c r="C6" s="30"/>
      <c r="D6" s="67">
        <f>IF(B6=0,0,($C$6/$B$6)*100000)</f>
        <v>0</v>
      </c>
      <c r="E6" s="8">
        <v>3795</v>
      </c>
      <c r="F6" s="3">
        <v>1.3818E-2</v>
      </c>
      <c r="G6" s="67">
        <f t="shared" ref="G6:G16" si="0">D6*F6</f>
        <v>0</v>
      </c>
      <c r="I6" s="3" t="s">
        <v>6</v>
      </c>
      <c r="J6" s="7">
        <f>Populations!B9</f>
        <v>0</v>
      </c>
      <c r="K6" s="8">
        <f t="shared" ref="K6:K16" si="1">IF(ISBLANK(C6),0,(IF(AND(0&lt;C6,C6&lt;1),"Refused",(IF(C6&gt;=5,C6,"Count &lt;5")))))</f>
        <v>0</v>
      </c>
      <c r="L6" s="67">
        <f t="shared" ref="L6:L16" si="2">IF(J6=0,0,(IF(AND(0&lt;C6,C6&lt;1),"Refused",( IF(C6&gt;=20,(C6/J6)*100000,"Count &lt;20")))))</f>
        <v>0</v>
      </c>
    </row>
    <row r="7" spans="1:12" x14ac:dyDescent="0.2">
      <c r="A7" s="9" t="s">
        <v>7</v>
      </c>
      <c r="B7" s="8">
        <f>Populations!B10</f>
        <v>0</v>
      </c>
      <c r="C7" s="30"/>
      <c r="D7" s="67">
        <f>IF(B7=0,0,($C$7/$B$7)*100000)</f>
        <v>0</v>
      </c>
      <c r="E7" s="8">
        <v>15192</v>
      </c>
      <c r="F7" s="3">
        <v>5.5316999999999998E-2</v>
      </c>
      <c r="G7" s="67">
        <f t="shared" si="0"/>
        <v>0</v>
      </c>
      <c r="I7" s="9" t="s">
        <v>7</v>
      </c>
      <c r="J7" s="7">
        <f>Populations!B10</f>
        <v>0</v>
      </c>
      <c r="K7" s="8">
        <f t="shared" si="1"/>
        <v>0</v>
      </c>
      <c r="L7" s="67">
        <f t="shared" si="2"/>
        <v>0</v>
      </c>
    </row>
    <row r="8" spans="1:12" x14ac:dyDescent="0.2">
      <c r="A8" s="3" t="s">
        <v>8</v>
      </c>
      <c r="B8" s="8">
        <f>Populations!B11</f>
        <v>0</v>
      </c>
      <c r="C8" s="30"/>
      <c r="D8" s="67">
        <f>IF(B8=0,0,($C$8/$B$8)*100000)</f>
        <v>0</v>
      </c>
      <c r="E8" s="8">
        <v>39977</v>
      </c>
      <c r="F8" s="3">
        <v>0.145565</v>
      </c>
      <c r="G8" s="67">
        <f t="shared" si="0"/>
        <v>0</v>
      </c>
      <c r="I8" s="3" t="s">
        <v>8</v>
      </c>
      <c r="J8" s="7">
        <f>Populations!B11</f>
        <v>0</v>
      </c>
      <c r="K8" s="8">
        <f t="shared" si="1"/>
        <v>0</v>
      </c>
      <c r="L8" s="67">
        <f t="shared" si="2"/>
        <v>0</v>
      </c>
    </row>
    <row r="9" spans="1:12" x14ac:dyDescent="0.2">
      <c r="A9" s="3" t="s">
        <v>9</v>
      </c>
      <c r="B9" s="8">
        <f>Populations!B12</f>
        <v>0</v>
      </c>
      <c r="C9" s="30"/>
      <c r="D9" s="67">
        <f>IF(B9=0,0,($C$9/$B$9)*100000)</f>
        <v>0</v>
      </c>
      <c r="E9" s="8">
        <v>38077</v>
      </c>
      <c r="F9" s="3">
        <v>0.13864599999999999</v>
      </c>
      <c r="G9" s="67">
        <f t="shared" si="0"/>
        <v>0</v>
      </c>
      <c r="I9" s="3" t="s">
        <v>9</v>
      </c>
      <c r="J9" s="7">
        <f>Populations!B12</f>
        <v>0</v>
      </c>
      <c r="K9" s="8">
        <f t="shared" si="1"/>
        <v>0</v>
      </c>
      <c r="L9" s="67">
        <f t="shared" si="2"/>
        <v>0</v>
      </c>
    </row>
    <row r="10" spans="1:12" x14ac:dyDescent="0.2">
      <c r="A10" s="3" t="s">
        <v>10</v>
      </c>
      <c r="B10" s="8">
        <f>Populations!B13</f>
        <v>0</v>
      </c>
      <c r="C10" s="30"/>
      <c r="D10" s="67">
        <f>IF(B10=0,0,($C$10/$B$10)*100000)</f>
        <v>0</v>
      </c>
      <c r="E10" s="8">
        <v>37233</v>
      </c>
      <c r="F10" s="3">
        <v>0.135573</v>
      </c>
      <c r="G10" s="67">
        <f t="shared" si="0"/>
        <v>0</v>
      </c>
      <c r="I10" s="3" t="s">
        <v>10</v>
      </c>
      <c r="J10" s="7">
        <f>Populations!B13</f>
        <v>0</v>
      </c>
      <c r="K10" s="8">
        <f t="shared" si="1"/>
        <v>0</v>
      </c>
      <c r="L10" s="67">
        <f t="shared" si="2"/>
        <v>0</v>
      </c>
    </row>
    <row r="11" spans="1:12" x14ac:dyDescent="0.2">
      <c r="A11" s="3" t="s">
        <v>11</v>
      </c>
      <c r="B11" s="8">
        <f>Populations!B14</f>
        <v>0</v>
      </c>
      <c r="C11" s="30"/>
      <c r="D11" s="67">
        <f>IF(B11=0,0,($C$11/$B$11)*100000)</f>
        <v>0</v>
      </c>
      <c r="E11" s="8">
        <v>44659</v>
      </c>
      <c r="F11" s="3">
        <v>0.16261300000000001</v>
      </c>
      <c r="G11" s="67">
        <f t="shared" si="0"/>
        <v>0</v>
      </c>
      <c r="I11" s="3" t="s">
        <v>11</v>
      </c>
      <c r="J11" s="7">
        <f>Populations!B14</f>
        <v>0</v>
      </c>
      <c r="K11" s="8">
        <f t="shared" si="1"/>
        <v>0</v>
      </c>
      <c r="L11" s="67">
        <f t="shared" si="2"/>
        <v>0</v>
      </c>
    </row>
    <row r="12" spans="1:12" x14ac:dyDescent="0.2">
      <c r="A12" s="3" t="s">
        <v>12</v>
      </c>
      <c r="B12" s="8">
        <f>Populations!B15</f>
        <v>0</v>
      </c>
      <c r="C12" s="30"/>
      <c r="D12" s="67">
        <f>IF(B12=0,0,($C$12/$B$12)*100000)</f>
        <v>0</v>
      </c>
      <c r="E12" s="8">
        <v>37030</v>
      </c>
      <c r="F12" s="3">
        <v>0.13483400000000001</v>
      </c>
      <c r="G12" s="67">
        <f t="shared" si="0"/>
        <v>0</v>
      </c>
      <c r="I12" s="3" t="s">
        <v>12</v>
      </c>
      <c r="J12" s="7">
        <f>Populations!B15</f>
        <v>0</v>
      </c>
      <c r="K12" s="8">
        <f t="shared" si="1"/>
        <v>0</v>
      </c>
      <c r="L12" s="67">
        <f t="shared" si="2"/>
        <v>0</v>
      </c>
    </row>
    <row r="13" spans="1:12" x14ac:dyDescent="0.2">
      <c r="A13" s="3" t="s">
        <v>13</v>
      </c>
      <c r="B13" s="8">
        <f>Populations!B16</f>
        <v>0</v>
      </c>
      <c r="C13" s="30"/>
      <c r="D13" s="67">
        <f>IF(B13=0,0,($C$13/$B$13)*100000)</f>
        <v>0</v>
      </c>
      <c r="E13" s="8">
        <v>23961</v>
      </c>
      <c r="F13" s="3">
        <v>8.7247000000000005E-2</v>
      </c>
      <c r="G13" s="67">
        <f t="shared" si="0"/>
        <v>0</v>
      </c>
      <c r="I13" s="3" t="s">
        <v>13</v>
      </c>
      <c r="J13" s="7">
        <f>Populations!B16</f>
        <v>0</v>
      </c>
      <c r="K13" s="8">
        <f t="shared" si="1"/>
        <v>0</v>
      </c>
      <c r="L13" s="67">
        <f t="shared" si="2"/>
        <v>0</v>
      </c>
    </row>
    <row r="14" spans="1:12" x14ac:dyDescent="0.2">
      <c r="A14" s="3" t="s">
        <v>14</v>
      </c>
      <c r="B14" s="8">
        <f>Populations!B17</f>
        <v>0</v>
      </c>
      <c r="C14" s="30"/>
      <c r="D14" s="67">
        <f>IF(B14=0,0,($C$14/$B$14)*100000)</f>
        <v>0</v>
      </c>
      <c r="E14" s="8">
        <v>18136</v>
      </c>
      <c r="F14" s="3">
        <v>6.6036999999999998E-2</v>
      </c>
      <c r="G14" s="67">
        <f t="shared" si="0"/>
        <v>0</v>
      </c>
      <c r="I14" s="3" t="s">
        <v>14</v>
      </c>
      <c r="J14" s="7">
        <f>Populations!B17</f>
        <v>0</v>
      </c>
      <c r="K14" s="8">
        <f t="shared" si="1"/>
        <v>0</v>
      </c>
      <c r="L14" s="67">
        <f t="shared" si="2"/>
        <v>0</v>
      </c>
    </row>
    <row r="15" spans="1:12" x14ac:dyDescent="0.2">
      <c r="A15" s="3" t="s">
        <v>15</v>
      </c>
      <c r="B15" s="8">
        <f>Populations!B18</f>
        <v>0</v>
      </c>
      <c r="C15" s="30"/>
      <c r="D15" s="67">
        <f>IF(B15=0,0,($C$15/$B$15)*100000)</f>
        <v>0</v>
      </c>
      <c r="E15" s="8">
        <v>12315</v>
      </c>
      <c r="F15" s="3">
        <v>4.4842E-2</v>
      </c>
      <c r="G15" s="67">
        <f t="shared" si="0"/>
        <v>0</v>
      </c>
      <c r="I15" s="3" t="s">
        <v>15</v>
      </c>
      <c r="J15" s="7">
        <f>Populations!B18</f>
        <v>0</v>
      </c>
      <c r="K15" s="8">
        <f t="shared" si="1"/>
        <v>0</v>
      </c>
      <c r="L15" s="67">
        <f t="shared" si="2"/>
        <v>0</v>
      </c>
    </row>
    <row r="16" spans="1:12" x14ac:dyDescent="0.2">
      <c r="A16" s="3" t="s">
        <v>16</v>
      </c>
      <c r="B16" s="8">
        <f>Populations!B19</f>
        <v>0</v>
      </c>
      <c r="C16" s="30"/>
      <c r="D16" s="67">
        <f>IF(B16=0,0,($C$16/$B$16)*100000)</f>
        <v>0</v>
      </c>
      <c r="E16" s="8">
        <v>4259</v>
      </c>
      <c r="F16" s="3">
        <v>1.5507999999999999E-2</v>
      </c>
      <c r="G16" s="67">
        <f t="shared" si="0"/>
        <v>0</v>
      </c>
      <c r="I16" s="3" t="s">
        <v>16</v>
      </c>
      <c r="J16" s="7">
        <f>Populations!B19</f>
        <v>0</v>
      </c>
      <c r="K16" s="8">
        <f t="shared" si="1"/>
        <v>0</v>
      </c>
      <c r="L16" s="67">
        <f t="shared" si="2"/>
        <v>0</v>
      </c>
    </row>
    <row r="17" spans="1:15" x14ac:dyDescent="0.2">
      <c r="A17" s="3" t="s">
        <v>17</v>
      </c>
      <c r="B17" s="8">
        <f>SUM(B6:B16)</f>
        <v>0</v>
      </c>
      <c r="C17" s="8">
        <f>SUM(C6:C16)</f>
        <v>0</v>
      </c>
      <c r="E17" s="8">
        <f>SUM(E6:E16)</f>
        <v>274634</v>
      </c>
      <c r="F17" s="3">
        <f>SUM(F6:F16)</f>
        <v>1</v>
      </c>
      <c r="G17" s="67">
        <f>SUM(G6:G16)</f>
        <v>0</v>
      </c>
    </row>
    <row r="20" spans="1:15" x14ac:dyDescent="0.2">
      <c r="A20" s="14" t="s">
        <v>82</v>
      </c>
    </row>
    <row r="23" spans="1:15" x14ac:dyDescent="0.2">
      <c r="A23" s="5" t="s">
        <v>118</v>
      </c>
      <c r="I23" s="5" t="s">
        <v>119</v>
      </c>
    </row>
    <row r="24" spans="1:15" ht="24.95" customHeight="1" x14ac:dyDescent="0.2">
      <c r="A24" s="6" t="s">
        <v>0</v>
      </c>
      <c r="B24" s="6" t="s">
        <v>1</v>
      </c>
      <c r="C24" s="6" t="s">
        <v>40</v>
      </c>
      <c r="D24" s="68" t="s">
        <v>2</v>
      </c>
      <c r="E24" s="6" t="s">
        <v>3</v>
      </c>
      <c r="F24" s="6" t="s">
        <v>4</v>
      </c>
      <c r="G24" s="68" t="s">
        <v>5</v>
      </c>
      <c r="I24" s="6" t="s">
        <v>0</v>
      </c>
      <c r="J24" s="6" t="s">
        <v>1</v>
      </c>
      <c r="K24" s="6" t="s">
        <v>40</v>
      </c>
      <c r="L24" s="68" t="s">
        <v>2</v>
      </c>
      <c r="M24" s="6" t="s">
        <v>3</v>
      </c>
      <c r="N24" s="6" t="s">
        <v>4</v>
      </c>
      <c r="O24" s="68" t="s">
        <v>5</v>
      </c>
    </row>
    <row r="25" spans="1:15" x14ac:dyDescent="0.2">
      <c r="A25" s="3" t="s">
        <v>6</v>
      </c>
      <c r="B25" s="8">
        <f>Populations!E9</f>
        <v>0</v>
      </c>
      <c r="C25" s="30"/>
      <c r="D25" s="67">
        <f>IF(B25=0,0,($C$25/$B$25)*100000)</f>
        <v>0</v>
      </c>
      <c r="E25" s="8">
        <v>3795</v>
      </c>
      <c r="F25" s="3">
        <v>1.3818E-2</v>
      </c>
      <c r="G25" s="67">
        <f t="shared" ref="G25:G35" si="3">D25*F25</f>
        <v>0</v>
      </c>
      <c r="I25" s="3" t="s">
        <v>6</v>
      </c>
      <c r="J25" s="8">
        <f>Populations!H9</f>
        <v>0</v>
      </c>
      <c r="K25" s="30"/>
      <c r="L25" s="67">
        <f>IF(J25=0,0,($K$25/$J$25)*100000)</f>
        <v>0</v>
      </c>
      <c r="M25" s="8">
        <v>3795</v>
      </c>
      <c r="N25" s="3">
        <v>1.3818E-2</v>
      </c>
      <c r="O25" s="67">
        <f t="shared" ref="O25:O35" si="4">L25*N25</f>
        <v>0</v>
      </c>
    </row>
    <row r="26" spans="1:15" x14ac:dyDescent="0.2">
      <c r="A26" s="9" t="s">
        <v>7</v>
      </c>
      <c r="B26" s="8">
        <f>Populations!E10</f>
        <v>0</v>
      </c>
      <c r="C26" s="30"/>
      <c r="D26" s="67">
        <f>IF(B26=0,0,($C$26/$B$26)*100000)</f>
        <v>0</v>
      </c>
      <c r="E26" s="8">
        <v>15192</v>
      </c>
      <c r="F26" s="3">
        <v>5.5316999999999998E-2</v>
      </c>
      <c r="G26" s="67">
        <f t="shared" si="3"/>
        <v>0</v>
      </c>
      <c r="I26" s="9" t="s">
        <v>7</v>
      </c>
      <c r="J26" s="8">
        <f>Populations!H10</f>
        <v>0</v>
      </c>
      <c r="K26" s="30"/>
      <c r="L26" s="67">
        <f>IF(J26=0,0,($K$26/$J$26)*100000)</f>
        <v>0</v>
      </c>
      <c r="M26" s="8">
        <v>15192</v>
      </c>
      <c r="N26" s="3">
        <v>5.5316999999999998E-2</v>
      </c>
      <c r="O26" s="67">
        <f t="shared" si="4"/>
        <v>0</v>
      </c>
    </row>
    <row r="27" spans="1:15" x14ac:dyDescent="0.2">
      <c r="A27" s="3" t="s">
        <v>8</v>
      </c>
      <c r="B27" s="8">
        <f>Populations!E11</f>
        <v>0</v>
      </c>
      <c r="C27" s="30"/>
      <c r="D27" s="67">
        <f>IF(B27=0,0,($C$27/$B$27)*100000)</f>
        <v>0</v>
      </c>
      <c r="E27" s="8">
        <v>39977</v>
      </c>
      <c r="F27" s="3">
        <v>0.145565</v>
      </c>
      <c r="G27" s="67">
        <f t="shared" si="3"/>
        <v>0</v>
      </c>
      <c r="I27" s="3" t="s">
        <v>8</v>
      </c>
      <c r="J27" s="8">
        <f>Populations!H11</f>
        <v>0</v>
      </c>
      <c r="K27" s="30"/>
      <c r="L27" s="67">
        <f>IF(J27=0,0,($K$27/$J$27)*100000)</f>
        <v>0</v>
      </c>
      <c r="M27" s="8">
        <v>39977</v>
      </c>
      <c r="N27" s="3">
        <v>0.145565</v>
      </c>
      <c r="O27" s="67">
        <f t="shared" si="4"/>
        <v>0</v>
      </c>
    </row>
    <row r="28" spans="1:15" x14ac:dyDescent="0.2">
      <c r="A28" s="3" t="s">
        <v>9</v>
      </c>
      <c r="B28" s="8">
        <f>Populations!E12</f>
        <v>0</v>
      </c>
      <c r="C28" s="30"/>
      <c r="D28" s="67">
        <f>IF(B28=0,0,($C$28/$B$28)*100000)</f>
        <v>0</v>
      </c>
      <c r="E28" s="8">
        <v>38077</v>
      </c>
      <c r="F28" s="3">
        <v>0.13864599999999999</v>
      </c>
      <c r="G28" s="67">
        <f t="shared" si="3"/>
        <v>0</v>
      </c>
      <c r="I28" s="3" t="s">
        <v>9</v>
      </c>
      <c r="J28" s="8">
        <f>Populations!H12</f>
        <v>0</v>
      </c>
      <c r="K28" s="30"/>
      <c r="L28" s="67">
        <f>IF(J28=0,0,($K$28/$J$28)*100000)</f>
        <v>0</v>
      </c>
      <c r="M28" s="8">
        <v>38077</v>
      </c>
      <c r="N28" s="3">
        <v>0.13864599999999999</v>
      </c>
      <c r="O28" s="67">
        <f t="shared" si="4"/>
        <v>0</v>
      </c>
    </row>
    <row r="29" spans="1:15" x14ac:dyDescent="0.2">
      <c r="A29" s="3" t="s">
        <v>10</v>
      </c>
      <c r="B29" s="8">
        <f>Populations!E13</f>
        <v>0</v>
      </c>
      <c r="C29" s="30"/>
      <c r="D29" s="67">
        <f>IF(B29=0,0,($C$29/$B$29)*100000)</f>
        <v>0</v>
      </c>
      <c r="E29" s="8">
        <v>37233</v>
      </c>
      <c r="F29" s="3">
        <v>0.135573</v>
      </c>
      <c r="G29" s="67">
        <f t="shared" si="3"/>
        <v>0</v>
      </c>
      <c r="I29" s="3" t="s">
        <v>10</v>
      </c>
      <c r="J29" s="8">
        <f>Populations!H13</f>
        <v>0</v>
      </c>
      <c r="K29" s="30"/>
      <c r="L29" s="67">
        <f>IF(J29=0,0,($K$29/$J$29)*100000)</f>
        <v>0</v>
      </c>
      <c r="M29" s="8">
        <v>37233</v>
      </c>
      <c r="N29" s="3">
        <v>0.135573</v>
      </c>
      <c r="O29" s="67">
        <f t="shared" si="4"/>
        <v>0</v>
      </c>
    </row>
    <row r="30" spans="1:15" x14ac:dyDescent="0.2">
      <c r="A30" s="3" t="s">
        <v>11</v>
      </c>
      <c r="B30" s="8">
        <f>Populations!E14</f>
        <v>0</v>
      </c>
      <c r="C30" s="30"/>
      <c r="D30" s="67">
        <f>IF(B30=0,0,($C$30/$B$30)*100000)</f>
        <v>0</v>
      </c>
      <c r="E30" s="8">
        <v>44659</v>
      </c>
      <c r="F30" s="3">
        <v>0.16261300000000001</v>
      </c>
      <c r="G30" s="67">
        <f t="shared" si="3"/>
        <v>0</v>
      </c>
      <c r="I30" s="3" t="s">
        <v>11</v>
      </c>
      <c r="J30" s="8">
        <f>Populations!H14</f>
        <v>0</v>
      </c>
      <c r="K30" s="30"/>
      <c r="L30" s="67">
        <f>IF(J30=0,0,($K$30/$J$30)*100000)</f>
        <v>0</v>
      </c>
      <c r="M30" s="8">
        <v>44659</v>
      </c>
      <c r="N30" s="3">
        <v>0.16261300000000001</v>
      </c>
      <c r="O30" s="67">
        <f t="shared" si="4"/>
        <v>0</v>
      </c>
    </row>
    <row r="31" spans="1:15" x14ac:dyDescent="0.2">
      <c r="A31" s="3" t="s">
        <v>12</v>
      </c>
      <c r="B31" s="8">
        <f>Populations!E15</f>
        <v>0</v>
      </c>
      <c r="C31" s="30"/>
      <c r="D31" s="67">
        <f>IF(B31=0,0,($C$31/$B$31)*100000)</f>
        <v>0</v>
      </c>
      <c r="E31" s="8">
        <v>37030</v>
      </c>
      <c r="F31" s="3">
        <v>0.13483400000000001</v>
      </c>
      <c r="G31" s="67">
        <f t="shared" si="3"/>
        <v>0</v>
      </c>
      <c r="I31" s="3" t="s">
        <v>12</v>
      </c>
      <c r="J31" s="8">
        <f>Populations!H15</f>
        <v>0</v>
      </c>
      <c r="K31" s="30"/>
      <c r="L31" s="67">
        <f>IF(J31=0,0,($K$31/$J$31)*100000)</f>
        <v>0</v>
      </c>
      <c r="M31" s="8">
        <v>37030</v>
      </c>
      <c r="N31" s="3">
        <v>0.13483400000000001</v>
      </c>
      <c r="O31" s="67">
        <f t="shared" si="4"/>
        <v>0</v>
      </c>
    </row>
    <row r="32" spans="1:15" x14ac:dyDescent="0.2">
      <c r="A32" s="3" t="s">
        <v>13</v>
      </c>
      <c r="B32" s="8">
        <f>Populations!E16</f>
        <v>0</v>
      </c>
      <c r="C32" s="30"/>
      <c r="D32" s="67">
        <f>IF(B32=0,0,($C$32/$B$32)*100000)</f>
        <v>0</v>
      </c>
      <c r="E32" s="8">
        <v>23961</v>
      </c>
      <c r="F32" s="3">
        <v>8.7247000000000005E-2</v>
      </c>
      <c r="G32" s="67">
        <f t="shared" si="3"/>
        <v>0</v>
      </c>
      <c r="I32" s="3" t="s">
        <v>13</v>
      </c>
      <c r="J32" s="8">
        <f>Populations!H16</f>
        <v>0</v>
      </c>
      <c r="K32" s="30"/>
      <c r="L32" s="67">
        <f>IF(J32=0,0,($K$32/$J$32)*100000)</f>
        <v>0</v>
      </c>
      <c r="M32" s="8">
        <v>23961</v>
      </c>
      <c r="N32" s="3">
        <v>8.7247000000000005E-2</v>
      </c>
      <c r="O32" s="67">
        <f t="shared" si="4"/>
        <v>0</v>
      </c>
    </row>
    <row r="33" spans="1:15" x14ac:dyDescent="0.2">
      <c r="A33" s="3" t="s">
        <v>14</v>
      </c>
      <c r="B33" s="8">
        <f>Populations!E17</f>
        <v>0</v>
      </c>
      <c r="C33" s="30"/>
      <c r="D33" s="67">
        <f>IF(B33=0,0,($C$33/$B$33)*100000)</f>
        <v>0</v>
      </c>
      <c r="E33" s="8">
        <v>18136</v>
      </c>
      <c r="F33" s="3">
        <v>6.6036999999999998E-2</v>
      </c>
      <c r="G33" s="67">
        <f t="shared" si="3"/>
        <v>0</v>
      </c>
      <c r="I33" s="3" t="s">
        <v>14</v>
      </c>
      <c r="J33" s="8">
        <f>Populations!H17</f>
        <v>0</v>
      </c>
      <c r="K33" s="30"/>
      <c r="L33" s="67">
        <f>IF(J33=0,0,($K$33/$J$33)*100000)</f>
        <v>0</v>
      </c>
      <c r="M33" s="8">
        <v>18136</v>
      </c>
      <c r="N33" s="3">
        <v>6.6036999999999998E-2</v>
      </c>
      <c r="O33" s="67">
        <f t="shared" si="4"/>
        <v>0</v>
      </c>
    </row>
    <row r="34" spans="1:15" x14ac:dyDescent="0.2">
      <c r="A34" s="3" t="s">
        <v>15</v>
      </c>
      <c r="B34" s="8">
        <f>Populations!E18</f>
        <v>0</v>
      </c>
      <c r="C34" s="30"/>
      <c r="D34" s="67">
        <f>IF(B34=0,0,($C$34/$B$34)*100000)</f>
        <v>0</v>
      </c>
      <c r="E34" s="8">
        <v>12315</v>
      </c>
      <c r="F34" s="3">
        <v>4.4842E-2</v>
      </c>
      <c r="G34" s="67">
        <f t="shared" si="3"/>
        <v>0</v>
      </c>
      <c r="I34" s="3" t="s">
        <v>15</v>
      </c>
      <c r="J34" s="8">
        <f>Populations!H18</f>
        <v>0</v>
      </c>
      <c r="K34" s="30"/>
      <c r="L34" s="67">
        <f>IF(J34=0,0,($K$34/$J$34)*100000)</f>
        <v>0</v>
      </c>
      <c r="M34" s="8">
        <v>12315</v>
      </c>
      <c r="N34" s="3">
        <v>4.4842E-2</v>
      </c>
      <c r="O34" s="67">
        <f t="shared" si="4"/>
        <v>0</v>
      </c>
    </row>
    <row r="35" spans="1:15" x14ac:dyDescent="0.2">
      <c r="A35" s="3" t="s">
        <v>16</v>
      </c>
      <c r="B35" s="8">
        <f>Populations!E19</f>
        <v>0</v>
      </c>
      <c r="C35" s="30"/>
      <c r="D35" s="67">
        <f>IF(B35=0,0,($C$35/$B$35)*100000)</f>
        <v>0</v>
      </c>
      <c r="E35" s="8">
        <v>4259</v>
      </c>
      <c r="F35" s="3">
        <v>1.5507999999999999E-2</v>
      </c>
      <c r="G35" s="67">
        <f t="shared" si="3"/>
        <v>0</v>
      </c>
      <c r="I35" s="3" t="s">
        <v>16</v>
      </c>
      <c r="J35" s="8">
        <f>Populations!H19</f>
        <v>0</v>
      </c>
      <c r="K35" s="30"/>
      <c r="L35" s="67">
        <f>IF(J35=0,0,($K$35/$J$35)*100000)</f>
        <v>0</v>
      </c>
      <c r="M35" s="8">
        <v>4259</v>
      </c>
      <c r="N35" s="3">
        <v>1.5507999999999999E-2</v>
      </c>
      <c r="O35" s="67">
        <f t="shared" si="4"/>
        <v>0</v>
      </c>
    </row>
    <row r="36" spans="1:15" x14ac:dyDescent="0.2">
      <c r="A36" s="3" t="s">
        <v>17</v>
      </c>
      <c r="B36" s="8">
        <f>SUM(B25:B35)</f>
        <v>0</v>
      </c>
      <c r="C36" s="8">
        <f>SUM(C25:C35)</f>
        <v>0</v>
      </c>
      <c r="E36" s="8">
        <f>SUM(E25:E35)</f>
        <v>274634</v>
      </c>
      <c r="F36" s="3">
        <f>SUM(F25:F35)</f>
        <v>1</v>
      </c>
      <c r="G36" s="67">
        <f>SUM(G25:G35)</f>
        <v>0</v>
      </c>
      <c r="I36" s="3" t="s">
        <v>17</v>
      </c>
      <c r="J36" s="8">
        <f>SUM(J25:J35)</f>
        <v>0</v>
      </c>
      <c r="K36" s="8">
        <f>SUM(K25:K35)</f>
        <v>0</v>
      </c>
      <c r="M36" s="8">
        <f>SUM(M25:M35)</f>
        <v>274634</v>
      </c>
      <c r="N36" s="3">
        <f>SUM(N25:N35)</f>
        <v>1</v>
      </c>
      <c r="O36" s="67">
        <f>SUM(O25:O35)</f>
        <v>0</v>
      </c>
    </row>
    <row r="38" spans="1:15" x14ac:dyDescent="0.2">
      <c r="A38" s="14" t="s">
        <v>83</v>
      </c>
      <c r="I38" s="14" t="s">
        <v>84</v>
      </c>
    </row>
    <row r="40" spans="1:15" x14ac:dyDescent="0.2">
      <c r="A40" s="75" t="s">
        <v>65</v>
      </c>
      <c r="B40" s="75"/>
      <c r="C40" s="75"/>
      <c r="D40" s="75"/>
      <c r="E40" s="75"/>
      <c r="F40" s="75"/>
      <c r="G40" s="75"/>
    </row>
    <row r="41" spans="1:15" x14ac:dyDescent="0.2">
      <c r="A41" s="76"/>
      <c r="B41" s="77"/>
      <c r="C41" s="77"/>
      <c r="D41" s="77"/>
      <c r="E41" s="77"/>
      <c r="F41" s="77"/>
      <c r="G41" s="78"/>
    </row>
    <row r="42" spans="1:15" x14ac:dyDescent="0.2">
      <c r="A42" s="79"/>
      <c r="B42" s="80"/>
      <c r="C42" s="80"/>
      <c r="D42" s="80"/>
      <c r="E42" s="80"/>
      <c r="F42" s="80"/>
      <c r="G42" s="81"/>
    </row>
    <row r="43" spans="1:15" x14ac:dyDescent="0.2">
      <c r="A43" s="79"/>
      <c r="B43" s="80"/>
      <c r="C43" s="80"/>
      <c r="D43" s="80"/>
      <c r="E43" s="80"/>
      <c r="F43" s="80"/>
      <c r="G43" s="81"/>
    </row>
    <row r="44" spans="1:15" x14ac:dyDescent="0.2">
      <c r="A44" s="79"/>
      <c r="B44" s="80"/>
      <c r="C44" s="80"/>
      <c r="D44" s="80"/>
      <c r="E44" s="80"/>
      <c r="F44" s="80"/>
      <c r="G44" s="81"/>
    </row>
    <row r="45" spans="1:15" x14ac:dyDescent="0.2">
      <c r="A45" s="79"/>
      <c r="B45" s="80"/>
      <c r="C45" s="80"/>
      <c r="D45" s="80"/>
      <c r="E45" s="80"/>
      <c r="F45" s="80"/>
      <c r="G45" s="81"/>
    </row>
    <row r="46" spans="1:15" x14ac:dyDescent="0.2">
      <c r="A46" s="79"/>
      <c r="B46" s="80"/>
      <c r="C46" s="80"/>
      <c r="D46" s="80"/>
      <c r="E46" s="80"/>
      <c r="F46" s="80"/>
      <c r="G46" s="81"/>
    </row>
    <row r="47" spans="1:15" x14ac:dyDescent="0.2">
      <c r="A47" s="79"/>
      <c r="B47" s="80"/>
      <c r="C47" s="80"/>
      <c r="D47" s="80"/>
      <c r="E47" s="80"/>
      <c r="F47" s="80"/>
      <c r="G47" s="81"/>
    </row>
    <row r="48" spans="1:15" x14ac:dyDescent="0.2">
      <c r="A48" s="79"/>
      <c r="B48" s="80"/>
      <c r="C48" s="80"/>
      <c r="D48" s="80"/>
      <c r="E48" s="80"/>
      <c r="F48" s="80"/>
      <c r="G48" s="81"/>
    </row>
    <row r="49" spans="1:7" x14ac:dyDescent="0.2">
      <c r="A49" s="79"/>
      <c r="B49" s="80"/>
      <c r="C49" s="80"/>
      <c r="D49" s="80"/>
      <c r="E49" s="80"/>
      <c r="F49" s="80"/>
      <c r="G49" s="81"/>
    </row>
    <row r="50" spans="1:7" x14ac:dyDescent="0.2">
      <c r="A50" s="79"/>
      <c r="B50" s="80"/>
      <c r="C50" s="80"/>
      <c r="D50" s="80"/>
      <c r="E50" s="80"/>
      <c r="F50" s="80"/>
      <c r="G50" s="81"/>
    </row>
    <row r="51" spans="1:7" x14ac:dyDescent="0.2">
      <c r="A51" s="82"/>
      <c r="B51" s="83"/>
      <c r="C51" s="83"/>
      <c r="D51" s="83"/>
      <c r="E51" s="83"/>
      <c r="F51" s="83"/>
      <c r="G51" s="84"/>
    </row>
  </sheetData>
  <sheetProtection sheet="1" objects="1" scenarios="1"/>
  <mergeCells count="2">
    <mergeCell ref="A40:G40"/>
    <mergeCell ref="A41:G51"/>
  </mergeCells>
  <phoneticPr fontId="0" type="noConversion"/>
  <pageMargins left="1" right="1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51"/>
  <sheetViews>
    <sheetView zoomScale="90" workbookViewId="0">
      <selection activeCell="C6" sqref="C6"/>
    </sheetView>
  </sheetViews>
  <sheetFormatPr defaultRowHeight="12.75" x14ac:dyDescent="0.2"/>
  <cols>
    <col min="1" max="1" width="9.140625" style="3"/>
    <col min="2" max="2" width="10.5703125" style="3" customWidth="1"/>
    <col min="3" max="3" width="15.28515625" style="3" customWidth="1"/>
    <col min="4" max="4" width="9.140625" style="67"/>
    <col min="5" max="6" width="9.140625" style="3"/>
    <col min="7" max="7" width="9.140625" style="67"/>
    <col min="8" max="9" width="9.140625" style="3"/>
    <col min="10" max="10" width="10.85546875" style="3" customWidth="1"/>
    <col min="11" max="11" width="15.140625" style="3" customWidth="1"/>
    <col min="12" max="12" width="9.140625" style="67"/>
    <col min="13" max="13" width="11.140625" style="3" customWidth="1"/>
    <col min="14" max="14" width="9.140625" style="3"/>
    <col min="15" max="15" width="9.140625" style="67"/>
    <col min="16" max="16384" width="9.140625" style="3"/>
  </cols>
  <sheetData>
    <row r="1" spans="1:12" x14ac:dyDescent="0.2">
      <c r="A1" s="3">
        <f>'Background-Report'!A4</f>
        <v>0</v>
      </c>
    </row>
    <row r="2" spans="1:12" x14ac:dyDescent="0.2">
      <c r="A2" s="4" t="s">
        <v>135</v>
      </c>
    </row>
    <row r="4" spans="1:12" x14ac:dyDescent="0.2">
      <c r="A4" s="5" t="s">
        <v>136</v>
      </c>
      <c r="I4" s="5" t="s">
        <v>137</v>
      </c>
    </row>
    <row r="5" spans="1:12" ht="24.95" customHeight="1" x14ac:dyDescent="0.2">
      <c r="A5" s="6" t="s">
        <v>0</v>
      </c>
      <c r="B5" s="6" t="s">
        <v>1</v>
      </c>
      <c r="C5" s="6" t="s">
        <v>40</v>
      </c>
      <c r="D5" s="68" t="s">
        <v>2</v>
      </c>
      <c r="E5" s="6" t="s">
        <v>3</v>
      </c>
      <c r="F5" s="6" t="s">
        <v>4</v>
      </c>
      <c r="G5" s="68" t="s">
        <v>5</v>
      </c>
      <c r="I5" s="6" t="s">
        <v>0</v>
      </c>
      <c r="J5" s="6" t="s">
        <v>1</v>
      </c>
      <c r="K5" s="6" t="s">
        <v>40</v>
      </c>
      <c r="L5" s="68" t="s">
        <v>81</v>
      </c>
    </row>
    <row r="6" spans="1:12" x14ac:dyDescent="0.2">
      <c r="A6" s="3" t="s">
        <v>6</v>
      </c>
      <c r="B6" s="8">
        <f>Populations!B9</f>
        <v>0</v>
      </c>
      <c r="C6" s="30"/>
      <c r="D6" s="67">
        <f>IF(B6=0,0,($C$6/$B$6)*100000)</f>
        <v>0</v>
      </c>
      <c r="E6" s="8">
        <v>3795</v>
      </c>
      <c r="F6" s="3">
        <v>1.3818E-2</v>
      </c>
      <c r="G6" s="67">
        <f t="shared" ref="G6:G16" si="0">D6*F6</f>
        <v>0</v>
      </c>
      <c r="I6" s="3" t="s">
        <v>6</v>
      </c>
      <c r="J6" s="8">
        <f>Populations!B9</f>
        <v>0</v>
      </c>
      <c r="K6" s="8">
        <f t="shared" ref="K6:K16" si="1">IF(ISBLANK(C6),0,(IF(AND(0&lt;C6,C6&lt;1),"Refused",(IF(C6&gt;=5,C6,"Count &lt;5")))))</f>
        <v>0</v>
      </c>
      <c r="L6" s="67">
        <f t="shared" ref="L6:L16" si="2">IF(J6=0,0,(IF(AND(0&lt;C6,C6&lt;1),"Refused",( IF(C6&gt;=20,(C6/J6)*100000,"Count &lt;20")))))</f>
        <v>0</v>
      </c>
    </row>
    <row r="7" spans="1:12" x14ac:dyDescent="0.2">
      <c r="A7" s="9" t="s">
        <v>7</v>
      </c>
      <c r="B7" s="8">
        <f>Populations!B10</f>
        <v>0</v>
      </c>
      <c r="C7" s="30"/>
      <c r="D7" s="67">
        <f>IF(B7=0,0,($C$7/$B$7)*100000)</f>
        <v>0</v>
      </c>
      <c r="E7" s="8">
        <v>15192</v>
      </c>
      <c r="F7" s="3">
        <v>5.5316999999999998E-2</v>
      </c>
      <c r="G7" s="67">
        <f t="shared" si="0"/>
        <v>0</v>
      </c>
      <c r="I7" s="9" t="s">
        <v>7</v>
      </c>
      <c r="J7" s="8">
        <f>Populations!B10</f>
        <v>0</v>
      </c>
      <c r="K7" s="8">
        <f t="shared" si="1"/>
        <v>0</v>
      </c>
      <c r="L7" s="67">
        <f t="shared" si="2"/>
        <v>0</v>
      </c>
    </row>
    <row r="8" spans="1:12" x14ac:dyDescent="0.2">
      <c r="A8" s="3" t="s">
        <v>8</v>
      </c>
      <c r="B8" s="8">
        <f>Populations!B11</f>
        <v>0</v>
      </c>
      <c r="C8" s="30"/>
      <c r="D8" s="67">
        <f>IF(B8=0,0,($C$8/$B$8)*100000)</f>
        <v>0</v>
      </c>
      <c r="E8" s="8">
        <v>39977</v>
      </c>
      <c r="F8" s="3">
        <v>0.145565</v>
      </c>
      <c r="G8" s="67">
        <f t="shared" si="0"/>
        <v>0</v>
      </c>
      <c r="I8" s="3" t="s">
        <v>8</v>
      </c>
      <c r="J8" s="8">
        <f>Populations!B11</f>
        <v>0</v>
      </c>
      <c r="K8" s="8">
        <f t="shared" si="1"/>
        <v>0</v>
      </c>
      <c r="L8" s="67">
        <f t="shared" si="2"/>
        <v>0</v>
      </c>
    </row>
    <row r="9" spans="1:12" x14ac:dyDescent="0.2">
      <c r="A9" s="3" t="s">
        <v>9</v>
      </c>
      <c r="B9" s="8">
        <f>Populations!B12</f>
        <v>0</v>
      </c>
      <c r="C9" s="30"/>
      <c r="D9" s="67">
        <f>IF(B9=0,0,($C$9/$B$9)*100000)</f>
        <v>0</v>
      </c>
      <c r="E9" s="8">
        <v>38077</v>
      </c>
      <c r="F9" s="3">
        <v>0.13864599999999999</v>
      </c>
      <c r="G9" s="67">
        <f t="shared" si="0"/>
        <v>0</v>
      </c>
      <c r="I9" s="3" t="s">
        <v>9</v>
      </c>
      <c r="J9" s="8">
        <f>Populations!B12</f>
        <v>0</v>
      </c>
      <c r="K9" s="8">
        <f t="shared" si="1"/>
        <v>0</v>
      </c>
      <c r="L9" s="67">
        <f t="shared" si="2"/>
        <v>0</v>
      </c>
    </row>
    <row r="10" spans="1:12" x14ac:dyDescent="0.2">
      <c r="A10" s="3" t="s">
        <v>10</v>
      </c>
      <c r="B10" s="8">
        <f>Populations!B13</f>
        <v>0</v>
      </c>
      <c r="C10" s="30"/>
      <c r="D10" s="67">
        <f>IF(B10=0,0,($C$10/$B$10)*100000)</f>
        <v>0</v>
      </c>
      <c r="E10" s="8">
        <v>37233</v>
      </c>
      <c r="F10" s="3">
        <v>0.135573</v>
      </c>
      <c r="G10" s="67">
        <f t="shared" si="0"/>
        <v>0</v>
      </c>
      <c r="I10" s="3" t="s">
        <v>10</v>
      </c>
      <c r="J10" s="8">
        <f>Populations!B13</f>
        <v>0</v>
      </c>
      <c r="K10" s="8">
        <f t="shared" si="1"/>
        <v>0</v>
      </c>
      <c r="L10" s="67">
        <f t="shared" si="2"/>
        <v>0</v>
      </c>
    </row>
    <row r="11" spans="1:12" x14ac:dyDescent="0.2">
      <c r="A11" s="3" t="s">
        <v>11</v>
      </c>
      <c r="B11" s="8">
        <f>Populations!B14</f>
        <v>0</v>
      </c>
      <c r="C11" s="30"/>
      <c r="D11" s="67">
        <f>IF(B11=0,0,($C$11/$B$11)*100000)</f>
        <v>0</v>
      </c>
      <c r="E11" s="8">
        <v>44659</v>
      </c>
      <c r="F11" s="3">
        <v>0.16261300000000001</v>
      </c>
      <c r="G11" s="67">
        <f t="shared" si="0"/>
        <v>0</v>
      </c>
      <c r="I11" s="3" t="s">
        <v>11</v>
      </c>
      <c r="J11" s="8">
        <f>Populations!B14</f>
        <v>0</v>
      </c>
      <c r="K11" s="8">
        <f t="shared" si="1"/>
        <v>0</v>
      </c>
      <c r="L11" s="67">
        <f t="shared" si="2"/>
        <v>0</v>
      </c>
    </row>
    <row r="12" spans="1:12" x14ac:dyDescent="0.2">
      <c r="A12" s="3" t="s">
        <v>12</v>
      </c>
      <c r="B12" s="8">
        <f>Populations!B15</f>
        <v>0</v>
      </c>
      <c r="C12" s="30"/>
      <c r="D12" s="67">
        <f>IF(B12=0,0,($C$12/$B$12)*100000)</f>
        <v>0</v>
      </c>
      <c r="E12" s="8">
        <v>37030</v>
      </c>
      <c r="F12" s="3">
        <v>0.13483400000000001</v>
      </c>
      <c r="G12" s="67">
        <f t="shared" si="0"/>
        <v>0</v>
      </c>
      <c r="I12" s="3" t="s">
        <v>12</v>
      </c>
      <c r="J12" s="8">
        <f>Populations!B15</f>
        <v>0</v>
      </c>
      <c r="K12" s="8">
        <f t="shared" si="1"/>
        <v>0</v>
      </c>
      <c r="L12" s="67">
        <f t="shared" si="2"/>
        <v>0</v>
      </c>
    </row>
    <row r="13" spans="1:12" x14ac:dyDescent="0.2">
      <c r="A13" s="3" t="s">
        <v>13</v>
      </c>
      <c r="B13" s="8">
        <f>Populations!B16</f>
        <v>0</v>
      </c>
      <c r="C13" s="30"/>
      <c r="D13" s="67">
        <f>IF(B13=0,0,($C$13/$B$13)*100000)</f>
        <v>0</v>
      </c>
      <c r="E13" s="8">
        <v>23961</v>
      </c>
      <c r="F13" s="3">
        <v>8.7247000000000005E-2</v>
      </c>
      <c r="G13" s="67">
        <f t="shared" si="0"/>
        <v>0</v>
      </c>
      <c r="I13" s="3" t="s">
        <v>13</v>
      </c>
      <c r="J13" s="8">
        <f>Populations!B16</f>
        <v>0</v>
      </c>
      <c r="K13" s="8">
        <f t="shared" si="1"/>
        <v>0</v>
      </c>
      <c r="L13" s="67">
        <f t="shared" si="2"/>
        <v>0</v>
      </c>
    </row>
    <row r="14" spans="1:12" x14ac:dyDescent="0.2">
      <c r="A14" s="3" t="s">
        <v>14</v>
      </c>
      <c r="B14" s="8">
        <f>Populations!B17</f>
        <v>0</v>
      </c>
      <c r="C14" s="30"/>
      <c r="D14" s="67">
        <f>IF(B14=0,0,($C$14/$B$14)*100000)</f>
        <v>0</v>
      </c>
      <c r="E14" s="8">
        <v>18136</v>
      </c>
      <c r="F14" s="3">
        <v>6.6036999999999998E-2</v>
      </c>
      <c r="G14" s="67">
        <f t="shared" si="0"/>
        <v>0</v>
      </c>
      <c r="I14" s="3" t="s">
        <v>14</v>
      </c>
      <c r="J14" s="8">
        <f>Populations!B17</f>
        <v>0</v>
      </c>
      <c r="K14" s="8">
        <f t="shared" si="1"/>
        <v>0</v>
      </c>
      <c r="L14" s="67">
        <f t="shared" si="2"/>
        <v>0</v>
      </c>
    </row>
    <row r="15" spans="1:12" x14ac:dyDescent="0.2">
      <c r="A15" s="3" t="s">
        <v>15</v>
      </c>
      <c r="B15" s="8">
        <f>Populations!B18</f>
        <v>0</v>
      </c>
      <c r="C15" s="30"/>
      <c r="D15" s="67">
        <f>IF(B15=0,0,($C$15/$B$15)*100000)</f>
        <v>0</v>
      </c>
      <c r="E15" s="8">
        <v>12315</v>
      </c>
      <c r="F15" s="3">
        <v>4.4842E-2</v>
      </c>
      <c r="G15" s="67">
        <f t="shared" si="0"/>
        <v>0</v>
      </c>
      <c r="I15" s="3" t="s">
        <v>15</v>
      </c>
      <c r="J15" s="8">
        <f>Populations!B18</f>
        <v>0</v>
      </c>
      <c r="K15" s="8">
        <f t="shared" si="1"/>
        <v>0</v>
      </c>
      <c r="L15" s="67">
        <f t="shared" si="2"/>
        <v>0</v>
      </c>
    </row>
    <row r="16" spans="1:12" x14ac:dyDescent="0.2">
      <c r="A16" s="3" t="s">
        <v>16</v>
      </c>
      <c r="B16" s="8">
        <f>Populations!B19</f>
        <v>0</v>
      </c>
      <c r="C16" s="30"/>
      <c r="D16" s="67">
        <f>IF(B16=0,0,($C$16/$B$16)*100000)</f>
        <v>0</v>
      </c>
      <c r="E16" s="8">
        <v>4259</v>
      </c>
      <c r="F16" s="3">
        <v>1.5507999999999999E-2</v>
      </c>
      <c r="G16" s="67">
        <f t="shared" si="0"/>
        <v>0</v>
      </c>
      <c r="I16" s="3" t="s">
        <v>16</v>
      </c>
      <c r="J16" s="8">
        <f>Populations!B19</f>
        <v>0</v>
      </c>
      <c r="K16" s="8">
        <f t="shared" si="1"/>
        <v>0</v>
      </c>
      <c r="L16" s="67">
        <f t="shared" si="2"/>
        <v>0</v>
      </c>
    </row>
    <row r="17" spans="1:15" x14ac:dyDescent="0.2">
      <c r="A17" s="3" t="s">
        <v>17</v>
      </c>
      <c r="B17" s="8">
        <f>SUM(B6:B16)</f>
        <v>0</v>
      </c>
      <c r="C17" s="8">
        <f>SUM(C6:C16)</f>
        <v>0</v>
      </c>
      <c r="E17" s="8">
        <f>SUM(E6:E16)</f>
        <v>274634</v>
      </c>
      <c r="F17" s="8">
        <f>SUM(F6:F16)</f>
        <v>1</v>
      </c>
      <c r="G17" s="67">
        <f>SUM(G6:G16)</f>
        <v>0</v>
      </c>
      <c r="J17" s="7"/>
    </row>
    <row r="18" spans="1:15" x14ac:dyDescent="0.2">
      <c r="B18" s="7"/>
      <c r="E18" s="8"/>
      <c r="F18" s="8"/>
      <c r="J18" s="7"/>
      <c r="K18" s="7"/>
    </row>
    <row r="20" spans="1:15" x14ac:dyDescent="0.2">
      <c r="A20" s="14" t="s">
        <v>82</v>
      </c>
    </row>
    <row r="23" spans="1:15" x14ac:dyDescent="0.2">
      <c r="A23" s="5" t="s">
        <v>138</v>
      </c>
      <c r="I23" s="5" t="s">
        <v>139</v>
      </c>
    </row>
    <row r="24" spans="1:15" ht="24.95" customHeight="1" x14ac:dyDescent="0.2">
      <c r="A24" s="6" t="s">
        <v>0</v>
      </c>
      <c r="B24" s="6" t="s">
        <v>1</v>
      </c>
      <c r="C24" s="6" t="s">
        <v>40</v>
      </c>
      <c r="D24" s="68" t="s">
        <v>2</v>
      </c>
      <c r="E24" s="6" t="s">
        <v>3</v>
      </c>
      <c r="F24" s="6" t="s">
        <v>4</v>
      </c>
      <c r="G24" s="68" t="s">
        <v>5</v>
      </c>
      <c r="I24" s="6" t="s">
        <v>0</v>
      </c>
      <c r="J24" s="6" t="s">
        <v>1</v>
      </c>
      <c r="K24" s="6" t="s">
        <v>40</v>
      </c>
      <c r="L24" s="68" t="s">
        <v>2</v>
      </c>
      <c r="M24" s="6" t="s">
        <v>3</v>
      </c>
      <c r="N24" s="6" t="s">
        <v>4</v>
      </c>
      <c r="O24" s="68" t="s">
        <v>5</v>
      </c>
    </row>
    <row r="25" spans="1:15" x14ac:dyDescent="0.2">
      <c r="A25" s="3" t="s">
        <v>6</v>
      </c>
      <c r="B25" s="8">
        <f>Populations!E9</f>
        <v>0</v>
      </c>
      <c r="C25" s="31"/>
      <c r="D25" s="67">
        <f>IF(B25=0,0,($C$25/$B$25)*100000)</f>
        <v>0</v>
      </c>
      <c r="E25" s="8">
        <v>3795</v>
      </c>
      <c r="F25" s="3">
        <v>1.3818E-2</v>
      </c>
      <c r="G25" s="67">
        <f t="shared" ref="G25:G35" si="3">D25*F25</f>
        <v>0</v>
      </c>
      <c r="I25" s="3" t="s">
        <v>6</v>
      </c>
      <c r="J25" s="8">
        <f>Populations!H9</f>
        <v>0</v>
      </c>
      <c r="K25" s="30"/>
      <c r="L25" s="67">
        <f>IF(J25=0,0,($K$25/$J$25)*100000)</f>
        <v>0</v>
      </c>
      <c r="M25" s="8">
        <v>3795</v>
      </c>
      <c r="N25" s="3">
        <v>1.3818E-2</v>
      </c>
      <c r="O25" s="67">
        <f t="shared" ref="O25:O35" si="4">L25*N25</f>
        <v>0</v>
      </c>
    </row>
    <row r="26" spans="1:15" x14ac:dyDescent="0.2">
      <c r="A26" s="9" t="s">
        <v>7</v>
      </c>
      <c r="B26" s="8">
        <f>Populations!E10</f>
        <v>0</v>
      </c>
      <c r="C26" s="31"/>
      <c r="D26" s="67">
        <f>IF(B26=0,0,($C$26/$B$26)*100000)</f>
        <v>0</v>
      </c>
      <c r="E26" s="8">
        <v>15192</v>
      </c>
      <c r="F26" s="3">
        <v>5.5316999999999998E-2</v>
      </c>
      <c r="G26" s="67">
        <f t="shared" si="3"/>
        <v>0</v>
      </c>
      <c r="I26" s="9" t="s">
        <v>7</v>
      </c>
      <c r="J26" s="8">
        <f>Populations!H10</f>
        <v>0</v>
      </c>
      <c r="K26" s="30"/>
      <c r="L26" s="67">
        <f>IF(J26=0,0,($K$26/$J$26)*100000)</f>
        <v>0</v>
      </c>
      <c r="M26" s="8">
        <v>15192</v>
      </c>
      <c r="N26" s="3">
        <v>5.5316999999999998E-2</v>
      </c>
      <c r="O26" s="67">
        <f t="shared" si="4"/>
        <v>0</v>
      </c>
    </row>
    <row r="27" spans="1:15" x14ac:dyDescent="0.2">
      <c r="A27" s="3" t="s">
        <v>8</v>
      </c>
      <c r="B27" s="8">
        <f>Populations!E11</f>
        <v>0</v>
      </c>
      <c r="C27" s="31"/>
      <c r="D27" s="67">
        <f>IF(B27=0,0,($C$27/$B$27)*100000)</f>
        <v>0</v>
      </c>
      <c r="E27" s="8">
        <v>39977</v>
      </c>
      <c r="F27" s="3">
        <v>0.145565</v>
      </c>
      <c r="G27" s="67">
        <f t="shared" si="3"/>
        <v>0</v>
      </c>
      <c r="I27" s="3" t="s">
        <v>8</v>
      </c>
      <c r="J27" s="8">
        <f>Populations!H11</f>
        <v>0</v>
      </c>
      <c r="K27" s="30"/>
      <c r="L27" s="67">
        <f>IF(J27=0,0,($K$27/$J$27)*100000)</f>
        <v>0</v>
      </c>
      <c r="M27" s="8">
        <v>39977</v>
      </c>
      <c r="N27" s="3">
        <v>0.145565</v>
      </c>
      <c r="O27" s="67">
        <f t="shared" si="4"/>
        <v>0</v>
      </c>
    </row>
    <row r="28" spans="1:15" x14ac:dyDescent="0.2">
      <c r="A28" s="3" t="s">
        <v>9</v>
      </c>
      <c r="B28" s="8">
        <f>Populations!E12</f>
        <v>0</v>
      </c>
      <c r="C28" s="31"/>
      <c r="D28" s="67">
        <f>IF(B28=0,0,($C$28/$B$28)*100000)</f>
        <v>0</v>
      </c>
      <c r="E28" s="8">
        <v>38077</v>
      </c>
      <c r="F28" s="3">
        <v>0.13864599999999999</v>
      </c>
      <c r="G28" s="67">
        <f t="shared" si="3"/>
        <v>0</v>
      </c>
      <c r="I28" s="3" t="s">
        <v>9</v>
      </c>
      <c r="J28" s="8">
        <f>Populations!H12</f>
        <v>0</v>
      </c>
      <c r="K28" s="30"/>
      <c r="L28" s="67">
        <f>IF(J28=0,0,($K$28/$J$28)*100000)</f>
        <v>0</v>
      </c>
      <c r="M28" s="8">
        <v>38077</v>
      </c>
      <c r="N28" s="3">
        <v>0.13864599999999999</v>
      </c>
      <c r="O28" s="67">
        <f t="shared" si="4"/>
        <v>0</v>
      </c>
    </row>
    <row r="29" spans="1:15" x14ac:dyDescent="0.2">
      <c r="A29" s="3" t="s">
        <v>10</v>
      </c>
      <c r="B29" s="8">
        <f>Populations!E13</f>
        <v>0</v>
      </c>
      <c r="C29" s="31"/>
      <c r="D29" s="67">
        <f>IF(B29=0,0,($C$29/$B$29)*100000)</f>
        <v>0</v>
      </c>
      <c r="E29" s="8">
        <v>37233</v>
      </c>
      <c r="F29" s="3">
        <v>0.135573</v>
      </c>
      <c r="G29" s="67">
        <f t="shared" si="3"/>
        <v>0</v>
      </c>
      <c r="I29" s="3" t="s">
        <v>10</v>
      </c>
      <c r="J29" s="8">
        <f>Populations!H13</f>
        <v>0</v>
      </c>
      <c r="K29" s="30"/>
      <c r="L29" s="67">
        <f>IF(J29=0,0,($K$29/$J$29)*100000)</f>
        <v>0</v>
      </c>
      <c r="M29" s="8">
        <v>37233</v>
      </c>
      <c r="N29" s="3">
        <v>0.135573</v>
      </c>
      <c r="O29" s="67">
        <f t="shared" si="4"/>
        <v>0</v>
      </c>
    </row>
    <row r="30" spans="1:15" x14ac:dyDescent="0.2">
      <c r="A30" s="3" t="s">
        <v>11</v>
      </c>
      <c r="B30" s="8">
        <f>Populations!E14</f>
        <v>0</v>
      </c>
      <c r="C30" s="31"/>
      <c r="D30" s="67">
        <f>IF(B30=0,0,($C$30/$B$30)*100000)</f>
        <v>0</v>
      </c>
      <c r="E30" s="8">
        <v>44659</v>
      </c>
      <c r="F30" s="3">
        <v>0.16261300000000001</v>
      </c>
      <c r="G30" s="67">
        <f t="shared" si="3"/>
        <v>0</v>
      </c>
      <c r="I30" s="3" t="s">
        <v>11</v>
      </c>
      <c r="J30" s="8">
        <f>Populations!H14</f>
        <v>0</v>
      </c>
      <c r="K30" s="30"/>
      <c r="L30" s="67">
        <f>IF(J30=0,0,($K$30/$J$30)*100000)</f>
        <v>0</v>
      </c>
      <c r="M30" s="8">
        <v>44659</v>
      </c>
      <c r="N30" s="3">
        <v>0.16261300000000001</v>
      </c>
      <c r="O30" s="67">
        <f t="shared" si="4"/>
        <v>0</v>
      </c>
    </row>
    <row r="31" spans="1:15" x14ac:dyDescent="0.2">
      <c r="A31" s="3" t="s">
        <v>12</v>
      </c>
      <c r="B31" s="8">
        <f>Populations!E15</f>
        <v>0</v>
      </c>
      <c r="C31" s="31"/>
      <c r="D31" s="67">
        <f>IF(B31=0,0,($C$31/$B$31)*100000)</f>
        <v>0</v>
      </c>
      <c r="E31" s="8">
        <v>37030</v>
      </c>
      <c r="F31" s="3">
        <v>0.13483400000000001</v>
      </c>
      <c r="G31" s="67">
        <f t="shared" si="3"/>
        <v>0</v>
      </c>
      <c r="I31" s="3" t="s">
        <v>12</v>
      </c>
      <c r="J31" s="8">
        <f>Populations!H15</f>
        <v>0</v>
      </c>
      <c r="K31" s="30"/>
      <c r="L31" s="67">
        <f>IF(J31=0,0,($K$31/$J$31)*100000)</f>
        <v>0</v>
      </c>
      <c r="M31" s="8">
        <v>37030</v>
      </c>
      <c r="N31" s="3">
        <v>0.13483400000000001</v>
      </c>
      <c r="O31" s="67">
        <f t="shared" si="4"/>
        <v>0</v>
      </c>
    </row>
    <row r="32" spans="1:15" x14ac:dyDescent="0.2">
      <c r="A32" s="3" t="s">
        <v>13</v>
      </c>
      <c r="B32" s="8">
        <f>Populations!E16</f>
        <v>0</v>
      </c>
      <c r="C32" s="31"/>
      <c r="D32" s="67">
        <f>IF(B32=0,0,($C$32/$B$32)*100000)</f>
        <v>0</v>
      </c>
      <c r="E32" s="8">
        <v>23961</v>
      </c>
      <c r="F32" s="3">
        <v>8.7247000000000005E-2</v>
      </c>
      <c r="G32" s="67">
        <f t="shared" si="3"/>
        <v>0</v>
      </c>
      <c r="I32" s="3" t="s">
        <v>13</v>
      </c>
      <c r="J32" s="8">
        <f>Populations!H16</f>
        <v>0</v>
      </c>
      <c r="K32" s="30"/>
      <c r="L32" s="67">
        <f>IF(J32=0,0,($K$32/$J$32)*100000)</f>
        <v>0</v>
      </c>
      <c r="M32" s="8">
        <v>23961</v>
      </c>
      <c r="N32" s="3">
        <v>8.7247000000000005E-2</v>
      </c>
      <c r="O32" s="67">
        <f t="shared" si="4"/>
        <v>0</v>
      </c>
    </row>
    <row r="33" spans="1:15" x14ac:dyDescent="0.2">
      <c r="A33" s="3" t="s">
        <v>14</v>
      </c>
      <c r="B33" s="8">
        <f>Populations!E17</f>
        <v>0</v>
      </c>
      <c r="C33" s="31"/>
      <c r="D33" s="67">
        <f>IF(B33=0,0,($C$33/$B$33)*100000)</f>
        <v>0</v>
      </c>
      <c r="E33" s="8">
        <v>18136</v>
      </c>
      <c r="F33" s="3">
        <v>6.6036999999999998E-2</v>
      </c>
      <c r="G33" s="67">
        <f t="shared" si="3"/>
        <v>0</v>
      </c>
      <c r="I33" s="3" t="s">
        <v>14</v>
      </c>
      <c r="J33" s="8">
        <f>Populations!H17</f>
        <v>0</v>
      </c>
      <c r="K33" s="30"/>
      <c r="L33" s="67">
        <f>IF(J33=0,0,($K$33/$J$33)*100000)</f>
        <v>0</v>
      </c>
      <c r="M33" s="8">
        <v>18136</v>
      </c>
      <c r="N33" s="3">
        <v>6.6036999999999998E-2</v>
      </c>
      <c r="O33" s="67">
        <f t="shared" si="4"/>
        <v>0</v>
      </c>
    </row>
    <row r="34" spans="1:15" x14ac:dyDescent="0.2">
      <c r="A34" s="3" t="s">
        <v>15</v>
      </c>
      <c r="B34" s="8">
        <f>Populations!E18</f>
        <v>0</v>
      </c>
      <c r="C34" s="31"/>
      <c r="D34" s="67">
        <f>IF(B34=0,0,($C$34/$B$34)*100000)</f>
        <v>0</v>
      </c>
      <c r="E34" s="8">
        <v>12315</v>
      </c>
      <c r="F34" s="3">
        <v>4.4842E-2</v>
      </c>
      <c r="G34" s="67">
        <f t="shared" si="3"/>
        <v>0</v>
      </c>
      <c r="I34" s="3" t="s">
        <v>15</v>
      </c>
      <c r="J34" s="8">
        <f>Populations!H18</f>
        <v>0</v>
      </c>
      <c r="K34" s="30"/>
      <c r="L34" s="67">
        <f>IF(J34=0,0,($K$34/$J$34)*100000)</f>
        <v>0</v>
      </c>
      <c r="M34" s="8">
        <v>12315</v>
      </c>
      <c r="N34" s="3">
        <v>4.4842E-2</v>
      </c>
      <c r="O34" s="67">
        <f t="shared" si="4"/>
        <v>0</v>
      </c>
    </row>
    <row r="35" spans="1:15" x14ac:dyDescent="0.2">
      <c r="A35" s="3" t="s">
        <v>16</v>
      </c>
      <c r="B35" s="8">
        <f>Populations!E19</f>
        <v>0</v>
      </c>
      <c r="C35" s="31"/>
      <c r="D35" s="67">
        <f>IF(B35=0,0,($C$35/$B$35)*100000)</f>
        <v>0</v>
      </c>
      <c r="E35" s="8">
        <v>4259</v>
      </c>
      <c r="F35" s="3">
        <v>1.5507999999999999E-2</v>
      </c>
      <c r="G35" s="67">
        <f t="shared" si="3"/>
        <v>0</v>
      </c>
      <c r="I35" s="3" t="s">
        <v>16</v>
      </c>
      <c r="J35" s="8">
        <f>Populations!H19</f>
        <v>0</v>
      </c>
      <c r="K35" s="30"/>
      <c r="L35" s="67">
        <f>IF(J35=0,0,($K$35/$J$35)*100000)</f>
        <v>0</v>
      </c>
      <c r="M35" s="8">
        <v>4259</v>
      </c>
      <c r="N35" s="3">
        <v>1.5507999999999999E-2</v>
      </c>
      <c r="O35" s="67">
        <f t="shared" si="4"/>
        <v>0</v>
      </c>
    </row>
    <row r="36" spans="1:15" x14ac:dyDescent="0.2">
      <c r="A36" s="3" t="s">
        <v>17</v>
      </c>
      <c r="B36" s="8">
        <f>SUM(B25:B35)</f>
        <v>0</v>
      </c>
      <c r="C36" s="8">
        <f>SUM(C25:C35)</f>
        <v>0</v>
      </c>
      <c r="E36" s="8">
        <f>SUM(E25:E35)</f>
        <v>274634</v>
      </c>
      <c r="F36" s="3">
        <f>SUM(F25:F35)</f>
        <v>1</v>
      </c>
      <c r="G36" s="67">
        <f>SUM(G25:G35)</f>
        <v>0</v>
      </c>
      <c r="I36" s="3" t="s">
        <v>17</v>
      </c>
      <c r="J36" s="8">
        <f>SUM(J25:J35)</f>
        <v>0</v>
      </c>
      <c r="K36" s="8">
        <f>SUM(K25:K35)</f>
        <v>0</v>
      </c>
      <c r="M36" s="8">
        <f>SUM(M25:M35)</f>
        <v>274634</v>
      </c>
      <c r="N36" s="3">
        <f>SUM(N25:N35)</f>
        <v>1</v>
      </c>
      <c r="O36" s="67">
        <f>SUM(O25:O35)</f>
        <v>0</v>
      </c>
    </row>
    <row r="37" spans="1:15" x14ac:dyDescent="0.2">
      <c r="C37" s="25"/>
    </row>
    <row r="38" spans="1:15" x14ac:dyDescent="0.2">
      <c r="A38" s="14" t="s">
        <v>83</v>
      </c>
      <c r="I38" s="14" t="s">
        <v>84</v>
      </c>
    </row>
    <row r="40" spans="1:15" x14ac:dyDescent="0.2">
      <c r="A40" s="99" t="s">
        <v>65</v>
      </c>
      <c r="B40" s="99"/>
      <c r="C40" s="99"/>
      <c r="D40" s="99"/>
      <c r="E40" s="99"/>
      <c r="F40" s="99"/>
      <c r="G40" s="99"/>
      <c r="H40" s="22"/>
      <c r="I40" s="22"/>
      <c r="J40" s="22"/>
      <c r="K40" s="22"/>
    </row>
    <row r="41" spans="1:15" x14ac:dyDescent="0.2">
      <c r="A41" s="76"/>
      <c r="B41" s="77"/>
      <c r="C41" s="77"/>
      <c r="D41" s="77"/>
      <c r="E41" s="77"/>
      <c r="F41" s="77"/>
      <c r="G41" s="78"/>
      <c r="H41" s="24"/>
      <c r="I41" s="24"/>
      <c r="J41" s="24"/>
      <c r="K41" s="24"/>
    </row>
    <row r="42" spans="1:15" x14ac:dyDescent="0.2">
      <c r="A42" s="79"/>
      <c r="B42" s="80"/>
      <c r="C42" s="80"/>
      <c r="D42" s="80"/>
      <c r="E42" s="80"/>
      <c r="F42" s="80"/>
      <c r="G42" s="81"/>
      <c r="H42" s="24"/>
      <c r="I42" s="24"/>
      <c r="J42" s="24"/>
      <c r="K42" s="24"/>
    </row>
    <row r="43" spans="1:15" x14ac:dyDescent="0.2">
      <c r="A43" s="79"/>
      <c r="B43" s="80"/>
      <c r="C43" s="80"/>
      <c r="D43" s="80"/>
      <c r="E43" s="80"/>
      <c r="F43" s="80"/>
      <c r="G43" s="81"/>
      <c r="H43" s="24"/>
      <c r="I43" s="24"/>
      <c r="J43" s="24"/>
      <c r="K43" s="24"/>
    </row>
    <row r="44" spans="1:15" x14ac:dyDescent="0.2">
      <c r="A44" s="79"/>
      <c r="B44" s="80"/>
      <c r="C44" s="80"/>
      <c r="D44" s="80"/>
      <c r="E44" s="80"/>
      <c r="F44" s="80"/>
      <c r="G44" s="81"/>
      <c r="H44" s="24"/>
      <c r="I44" s="24"/>
      <c r="J44" s="24"/>
      <c r="K44" s="24"/>
    </row>
    <row r="45" spans="1:15" x14ac:dyDescent="0.2">
      <c r="A45" s="79"/>
      <c r="B45" s="80"/>
      <c r="C45" s="80"/>
      <c r="D45" s="80"/>
      <c r="E45" s="80"/>
      <c r="F45" s="80"/>
      <c r="G45" s="81"/>
      <c r="H45" s="24"/>
      <c r="I45" s="24"/>
      <c r="J45" s="24"/>
      <c r="K45" s="24"/>
    </row>
    <row r="46" spans="1:15" x14ac:dyDescent="0.2">
      <c r="A46" s="79"/>
      <c r="B46" s="80"/>
      <c r="C46" s="80"/>
      <c r="D46" s="80"/>
      <c r="E46" s="80"/>
      <c r="F46" s="80"/>
      <c r="G46" s="81"/>
      <c r="H46" s="24"/>
      <c r="I46" s="24"/>
      <c r="J46" s="24"/>
      <c r="K46" s="24"/>
    </row>
    <row r="47" spans="1:15" x14ac:dyDescent="0.2">
      <c r="A47" s="79"/>
      <c r="B47" s="80"/>
      <c r="C47" s="80"/>
      <c r="D47" s="80"/>
      <c r="E47" s="80"/>
      <c r="F47" s="80"/>
      <c r="G47" s="81"/>
      <c r="H47" s="24"/>
      <c r="I47" s="24"/>
      <c r="J47" s="24"/>
      <c r="K47" s="24"/>
    </row>
    <row r="48" spans="1:15" x14ac:dyDescent="0.2">
      <c r="A48" s="79"/>
      <c r="B48" s="80"/>
      <c r="C48" s="80"/>
      <c r="D48" s="80"/>
      <c r="E48" s="80"/>
      <c r="F48" s="80"/>
      <c r="G48" s="81"/>
      <c r="H48" s="24"/>
      <c r="I48" s="24"/>
      <c r="J48" s="24"/>
      <c r="K48" s="24"/>
    </row>
    <row r="49" spans="1:11" x14ac:dyDescent="0.2">
      <c r="A49" s="79"/>
      <c r="B49" s="80"/>
      <c r="C49" s="80"/>
      <c r="D49" s="80"/>
      <c r="E49" s="80"/>
      <c r="F49" s="80"/>
      <c r="G49" s="81"/>
      <c r="H49" s="24"/>
      <c r="I49" s="24"/>
      <c r="J49" s="24"/>
      <c r="K49" s="24"/>
    </row>
    <row r="50" spans="1:11" x14ac:dyDescent="0.2">
      <c r="A50" s="79"/>
      <c r="B50" s="80"/>
      <c r="C50" s="80"/>
      <c r="D50" s="80"/>
      <c r="E50" s="80"/>
      <c r="F50" s="80"/>
      <c r="G50" s="81"/>
      <c r="H50" s="24"/>
      <c r="I50" s="24"/>
      <c r="J50" s="24"/>
      <c r="K50" s="24"/>
    </row>
    <row r="51" spans="1:11" x14ac:dyDescent="0.2">
      <c r="A51" s="82"/>
      <c r="B51" s="83"/>
      <c r="C51" s="83"/>
      <c r="D51" s="83"/>
      <c r="E51" s="83"/>
      <c r="F51" s="83"/>
      <c r="G51" s="84"/>
      <c r="H51" s="24"/>
      <c r="I51" s="24"/>
      <c r="J51" s="24"/>
      <c r="K51" s="24"/>
    </row>
  </sheetData>
  <sheetProtection sheet="1" objects="1" scenarios="1"/>
  <mergeCells count="2">
    <mergeCell ref="A40:G40"/>
    <mergeCell ref="A41:G51"/>
  </mergeCells>
  <phoneticPr fontId="0" type="noConversion"/>
  <pageMargins left="1" right="1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51"/>
  <sheetViews>
    <sheetView zoomScale="90" workbookViewId="0">
      <selection activeCell="C6" sqref="C6"/>
    </sheetView>
  </sheetViews>
  <sheetFormatPr defaultRowHeight="12.75" x14ac:dyDescent="0.2"/>
  <cols>
    <col min="1" max="1" width="9.140625" style="3"/>
    <col min="2" max="2" width="10.5703125" style="3" customWidth="1"/>
    <col min="3" max="3" width="14.85546875" style="3" customWidth="1"/>
    <col min="4" max="4" width="9.140625" style="67"/>
    <col min="5" max="5" width="10.7109375" style="3" customWidth="1"/>
    <col min="6" max="6" width="9.140625" style="3"/>
    <col min="7" max="7" width="9.140625" style="67"/>
    <col min="8" max="9" width="9.140625" style="3"/>
    <col min="10" max="10" width="10.5703125" style="3" customWidth="1"/>
    <col min="11" max="11" width="15" style="3" customWidth="1"/>
    <col min="12" max="12" width="9.140625" style="67"/>
    <col min="13" max="13" width="11" style="3" customWidth="1"/>
    <col min="14" max="14" width="9.140625" style="3"/>
    <col min="15" max="15" width="9.140625" style="67"/>
    <col min="16" max="16384" width="9.140625" style="3"/>
  </cols>
  <sheetData>
    <row r="1" spans="1:12" x14ac:dyDescent="0.2">
      <c r="A1" s="3">
        <f>'Background-Report'!A4</f>
        <v>0</v>
      </c>
    </row>
    <row r="2" spans="1:12" x14ac:dyDescent="0.2">
      <c r="A2" s="4" t="s">
        <v>140</v>
      </c>
    </row>
    <row r="4" spans="1:12" x14ac:dyDescent="0.2">
      <c r="A4" s="5" t="s">
        <v>141</v>
      </c>
      <c r="I4" s="5" t="s">
        <v>142</v>
      </c>
    </row>
    <row r="5" spans="1:12" ht="24.95" customHeight="1" x14ac:dyDescent="0.2">
      <c r="A5" s="6" t="s">
        <v>0</v>
      </c>
      <c r="B5" s="6" t="s">
        <v>1</v>
      </c>
      <c r="C5" s="6" t="s">
        <v>40</v>
      </c>
      <c r="D5" s="68" t="s">
        <v>2</v>
      </c>
      <c r="E5" s="6" t="s">
        <v>3</v>
      </c>
      <c r="F5" s="6" t="s">
        <v>4</v>
      </c>
      <c r="G5" s="68" t="s">
        <v>5</v>
      </c>
      <c r="I5" s="6" t="s">
        <v>0</v>
      </c>
      <c r="J5" s="6" t="s">
        <v>1</v>
      </c>
      <c r="K5" s="6" t="s">
        <v>40</v>
      </c>
      <c r="L5" s="68" t="s">
        <v>81</v>
      </c>
    </row>
    <row r="6" spans="1:12" x14ac:dyDescent="0.2">
      <c r="A6" s="3" t="s">
        <v>6</v>
      </c>
      <c r="B6" s="8">
        <f>Populations!B9</f>
        <v>0</v>
      </c>
      <c r="C6" s="30"/>
      <c r="D6" s="67">
        <f>IF(B6=0,0,($C$6/$B$6)*100000)</f>
        <v>0</v>
      </c>
      <c r="E6" s="8">
        <v>3795</v>
      </c>
      <c r="F6" s="3">
        <v>1.3818E-2</v>
      </c>
      <c r="G6" s="67">
        <f t="shared" ref="G6:G16" si="0">D6*F6</f>
        <v>0</v>
      </c>
      <c r="I6" s="3" t="s">
        <v>6</v>
      </c>
      <c r="J6" s="7">
        <f>Populations!B9</f>
        <v>0</v>
      </c>
      <c r="K6" s="8">
        <f t="shared" ref="K6:K16" si="1">IF(ISBLANK(C6),0,(IF(AND(0&lt;C6,C6&lt;1),"Refused",(IF(C6&gt;=5,C6,"Count &lt;5")))))</f>
        <v>0</v>
      </c>
      <c r="L6" s="67">
        <f t="shared" ref="L6:L16" si="2">IF(J6=0,0,(IF(AND(0&lt;C6,C6&lt;1),"Refused",( IF(C6&gt;=20,(C6/J6)*100000,"Count &lt;20")))))</f>
        <v>0</v>
      </c>
    </row>
    <row r="7" spans="1:12" x14ac:dyDescent="0.2">
      <c r="A7" s="9" t="s">
        <v>7</v>
      </c>
      <c r="B7" s="8">
        <f>Populations!B10</f>
        <v>0</v>
      </c>
      <c r="C7" s="30"/>
      <c r="D7" s="67">
        <f>IF(B7=0,0,($C$7/$B$7)*100000)</f>
        <v>0</v>
      </c>
      <c r="E7" s="8">
        <v>15192</v>
      </c>
      <c r="F7" s="3">
        <v>5.5316999999999998E-2</v>
      </c>
      <c r="G7" s="67">
        <f t="shared" si="0"/>
        <v>0</v>
      </c>
      <c r="I7" s="9" t="s">
        <v>7</v>
      </c>
      <c r="J7" s="7">
        <f>Populations!B10</f>
        <v>0</v>
      </c>
      <c r="K7" s="8">
        <f t="shared" si="1"/>
        <v>0</v>
      </c>
      <c r="L7" s="67">
        <f t="shared" si="2"/>
        <v>0</v>
      </c>
    </row>
    <row r="8" spans="1:12" x14ac:dyDescent="0.2">
      <c r="A8" s="3" t="s">
        <v>8</v>
      </c>
      <c r="B8" s="8">
        <f>Populations!B11</f>
        <v>0</v>
      </c>
      <c r="C8" s="30"/>
      <c r="D8" s="67">
        <f>IF(B8=0,0,($C$8/$B$8)*100000)</f>
        <v>0</v>
      </c>
      <c r="E8" s="8">
        <v>39977</v>
      </c>
      <c r="F8" s="3">
        <v>0.145565</v>
      </c>
      <c r="G8" s="67">
        <f t="shared" si="0"/>
        <v>0</v>
      </c>
      <c r="I8" s="3" t="s">
        <v>8</v>
      </c>
      <c r="J8" s="7">
        <f>Populations!B11</f>
        <v>0</v>
      </c>
      <c r="K8" s="8">
        <f t="shared" si="1"/>
        <v>0</v>
      </c>
      <c r="L8" s="67">
        <f t="shared" si="2"/>
        <v>0</v>
      </c>
    </row>
    <row r="9" spans="1:12" x14ac:dyDescent="0.2">
      <c r="A9" s="3" t="s">
        <v>9</v>
      </c>
      <c r="B9" s="8">
        <f>Populations!B12</f>
        <v>0</v>
      </c>
      <c r="C9" s="30"/>
      <c r="D9" s="67">
        <f>IF(B9=0,0,($C$9/$B$9)*100000)</f>
        <v>0</v>
      </c>
      <c r="E9" s="8">
        <v>38077</v>
      </c>
      <c r="F9" s="3">
        <v>0.13864599999999999</v>
      </c>
      <c r="G9" s="67">
        <f t="shared" si="0"/>
        <v>0</v>
      </c>
      <c r="I9" s="3" t="s">
        <v>9</v>
      </c>
      <c r="J9" s="7">
        <f>Populations!B12</f>
        <v>0</v>
      </c>
      <c r="K9" s="8">
        <f t="shared" si="1"/>
        <v>0</v>
      </c>
      <c r="L9" s="67">
        <f t="shared" si="2"/>
        <v>0</v>
      </c>
    </row>
    <row r="10" spans="1:12" x14ac:dyDescent="0.2">
      <c r="A10" s="3" t="s">
        <v>10</v>
      </c>
      <c r="B10" s="8">
        <f>Populations!B13</f>
        <v>0</v>
      </c>
      <c r="C10" s="30"/>
      <c r="D10" s="67">
        <f>IF(B10=0,0,($C$10/$B$10)*100000)</f>
        <v>0</v>
      </c>
      <c r="E10" s="8">
        <v>37233</v>
      </c>
      <c r="F10" s="3">
        <v>0.135573</v>
      </c>
      <c r="G10" s="67">
        <f t="shared" si="0"/>
        <v>0</v>
      </c>
      <c r="I10" s="3" t="s">
        <v>10</v>
      </c>
      <c r="J10" s="7">
        <f>Populations!B13</f>
        <v>0</v>
      </c>
      <c r="K10" s="8">
        <f t="shared" si="1"/>
        <v>0</v>
      </c>
      <c r="L10" s="67">
        <f t="shared" si="2"/>
        <v>0</v>
      </c>
    </row>
    <row r="11" spans="1:12" x14ac:dyDescent="0.2">
      <c r="A11" s="3" t="s">
        <v>11</v>
      </c>
      <c r="B11" s="8">
        <f>Populations!B14</f>
        <v>0</v>
      </c>
      <c r="C11" s="30"/>
      <c r="D11" s="67">
        <f>IF(B11=0,0,($C$11/$B$11)*100000)</f>
        <v>0</v>
      </c>
      <c r="E11" s="8">
        <v>44659</v>
      </c>
      <c r="F11" s="3">
        <v>0.16261300000000001</v>
      </c>
      <c r="G11" s="67">
        <f t="shared" si="0"/>
        <v>0</v>
      </c>
      <c r="I11" s="3" t="s">
        <v>11</v>
      </c>
      <c r="J11" s="7">
        <f>Populations!B14</f>
        <v>0</v>
      </c>
      <c r="K11" s="8">
        <f t="shared" si="1"/>
        <v>0</v>
      </c>
      <c r="L11" s="67">
        <f t="shared" si="2"/>
        <v>0</v>
      </c>
    </row>
    <row r="12" spans="1:12" x14ac:dyDescent="0.2">
      <c r="A12" s="3" t="s">
        <v>12</v>
      </c>
      <c r="B12" s="8">
        <f>Populations!B15</f>
        <v>0</v>
      </c>
      <c r="C12" s="30"/>
      <c r="D12" s="67">
        <f>IF(B12=0,0,($C$12/$B$12)*100000)</f>
        <v>0</v>
      </c>
      <c r="E12" s="8">
        <v>37030</v>
      </c>
      <c r="F12" s="3">
        <v>0.13483400000000001</v>
      </c>
      <c r="G12" s="67">
        <f t="shared" si="0"/>
        <v>0</v>
      </c>
      <c r="I12" s="3" t="s">
        <v>12</v>
      </c>
      <c r="J12" s="7">
        <f>Populations!B15</f>
        <v>0</v>
      </c>
      <c r="K12" s="8">
        <f t="shared" si="1"/>
        <v>0</v>
      </c>
      <c r="L12" s="67">
        <f t="shared" si="2"/>
        <v>0</v>
      </c>
    </row>
    <row r="13" spans="1:12" x14ac:dyDescent="0.2">
      <c r="A13" s="3" t="s">
        <v>13</v>
      </c>
      <c r="B13" s="8">
        <f>Populations!B16</f>
        <v>0</v>
      </c>
      <c r="C13" s="30"/>
      <c r="D13" s="67">
        <f>IF(B13=0,0,($C$13/$B$13)*100000)</f>
        <v>0</v>
      </c>
      <c r="E13" s="8">
        <v>23961</v>
      </c>
      <c r="F13" s="3">
        <v>8.7247000000000005E-2</v>
      </c>
      <c r="G13" s="67">
        <f t="shared" si="0"/>
        <v>0</v>
      </c>
      <c r="I13" s="3" t="s">
        <v>13</v>
      </c>
      <c r="J13" s="7">
        <f>Populations!B16</f>
        <v>0</v>
      </c>
      <c r="K13" s="8">
        <f t="shared" si="1"/>
        <v>0</v>
      </c>
      <c r="L13" s="67">
        <f t="shared" si="2"/>
        <v>0</v>
      </c>
    </row>
    <row r="14" spans="1:12" x14ac:dyDescent="0.2">
      <c r="A14" s="3" t="s">
        <v>14</v>
      </c>
      <c r="B14" s="8">
        <f>Populations!B17</f>
        <v>0</v>
      </c>
      <c r="C14" s="30"/>
      <c r="D14" s="67">
        <f>IF(B14=0,0,($C$14/$B$14)*100000)</f>
        <v>0</v>
      </c>
      <c r="E14" s="8">
        <v>18136</v>
      </c>
      <c r="F14" s="3">
        <v>6.6036999999999998E-2</v>
      </c>
      <c r="G14" s="67">
        <f t="shared" si="0"/>
        <v>0</v>
      </c>
      <c r="I14" s="3" t="s">
        <v>14</v>
      </c>
      <c r="J14" s="7">
        <f>Populations!B17</f>
        <v>0</v>
      </c>
      <c r="K14" s="8">
        <f t="shared" si="1"/>
        <v>0</v>
      </c>
      <c r="L14" s="67">
        <f t="shared" si="2"/>
        <v>0</v>
      </c>
    </row>
    <row r="15" spans="1:12" x14ac:dyDescent="0.2">
      <c r="A15" s="3" t="s">
        <v>15</v>
      </c>
      <c r="B15" s="8">
        <f>Populations!B18</f>
        <v>0</v>
      </c>
      <c r="C15" s="30"/>
      <c r="D15" s="67">
        <f>IF(B15=0,0,($C$15/$B$15)*100000)</f>
        <v>0</v>
      </c>
      <c r="E15" s="8">
        <v>12315</v>
      </c>
      <c r="F15" s="3">
        <v>4.4842E-2</v>
      </c>
      <c r="G15" s="67">
        <f t="shared" si="0"/>
        <v>0</v>
      </c>
      <c r="I15" s="3" t="s">
        <v>15</v>
      </c>
      <c r="J15" s="7">
        <f>Populations!B18</f>
        <v>0</v>
      </c>
      <c r="K15" s="8">
        <f t="shared" si="1"/>
        <v>0</v>
      </c>
      <c r="L15" s="67">
        <f t="shared" si="2"/>
        <v>0</v>
      </c>
    </row>
    <row r="16" spans="1:12" x14ac:dyDescent="0.2">
      <c r="A16" s="3" t="s">
        <v>16</v>
      </c>
      <c r="B16" s="8">
        <f>Populations!B19</f>
        <v>0</v>
      </c>
      <c r="C16" s="30"/>
      <c r="D16" s="67">
        <f>IF(B16=0,0,($C$16/$B$16)*100000)</f>
        <v>0</v>
      </c>
      <c r="E16" s="8">
        <v>4259</v>
      </c>
      <c r="F16" s="3">
        <v>1.5507999999999999E-2</v>
      </c>
      <c r="G16" s="67">
        <f t="shared" si="0"/>
        <v>0</v>
      </c>
      <c r="I16" s="3" t="s">
        <v>16</v>
      </c>
      <c r="J16" s="7">
        <f>Populations!B19</f>
        <v>0</v>
      </c>
      <c r="K16" s="8">
        <f t="shared" si="1"/>
        <v>0</v>
      </c>
      <c r="L16" s="67">
        <f t="shared" si="2"/>
        <v>0</v>
      </c>
    </row>
    <row r="17" spans="1:15" x14ac:dyDescent="0.2">
      <c r="A17" s="3" t="s">
        <v>17</v>
      </c>
      <c r="B17" s="8">
        <f>SUM(B6:B16)</f>
        <v>0</v>
      </c>
      <c r="C17" s="8">
        <f>SUM(C6:C16)</f>
        <v>0</v>
      </c>
      <c r="E17" s="8">
        <f>SUM(E6:E16)</f>
        <v>274634</v>
      </c>
      <c r="F17" s="3">
        <f>SUM(F6:F16)</f>
        <v>1</v>
      </c>
      <c r="G17" s="67">
        <f>SUM(G6:G16)</f>
        <v>0</v>
      </c>
    </row>
    <row r="20" spans="1:15" x14ac:dyDescent="0.2">
      <c r="A20" s="14" t="s">
        <v>82</v>
      </c>
    </row>
    <row r="23" spans="1:15" x14ac:dyDescent="0.2">
      <c r="A23" s="5" t="s">
        <v>143</v>
      </c>
      <c r="I23" s="5" t="s">
        <v>144</v>
      </c>
    </row>
    <row r="24" spans="1:15" ht="24.95" customHeight="1" x14ac:dyDescent="0.2">
      <c r="A24" s="6" t="s">
        <v>0</v>
      </c>
      <c r="B24" s="6" t="s">
        <v>1</v>
      </c>
      <c r="C24" s="6" t="s">
        <v>40</v>
      </c>
      <c r="D24" s="68" t="s">
        <v>2</v>
      </c>
      <c r="E24" s="6" t="s">
        <v>3</v>
      </c>
      <c r="F24" s="6" t="s">
        <v>4</v>
      </c>
      <c r="G24" s="68" t="s">
        <v>5</v>
      </c>
      <c r="I24" s="6" t="s">
        <v>0</v>
      </c>
      <c r="J24" s="6" t="s">
        <v>1</v>
      </c>
      <c r="K24" s="6" t="s">
        <v>40</v>
      </c>
      <c r="L24" s="68" t="s">
        <v>2</v>
      </c>
      <c r="M24" s="6" t="s">
        <v>3</v>
      </c>
      <c r="N24" s="6" t="s">
        <v>4</v>
      </c>
      <c r="O24" s="68" t="s">
        <v>5</v>
      </c>
    </row>
    <row r="25" spans="1:15" x14ac:dyDescent="0.2">
      <c r="A25" s="3" t="s">
        <v>6</v>
      </c>
      <c r="B25" s="8">
        <f>Populations!E9</f>
        <v>0</v>
      </c>
      <c r="C25" s="30"/>
      <c r="D25" s="67">
        <f>IF(B25=0,0,($C$25/$B$25)*100000)</f>
        <v>0</v>
      </c>
      <c r="E25" s="8">
        <v>3795</v>
      </c>
      <c r="F25" s="3">
        <v>1.3818E-2</v>
      </c>
      <c r="G25" s="67">
        <f t="shared" ref="G25:G35" si="3">D25*F25</f>
        <v>0</v>
      </c>
      <c r="I25" s="3" t="s">
        <v>6</v>
      </c>
      <c r="J25" s="8">
        <f>Populations!H9</f>
        <v>0</v>
      </c>
      <c r="K25" s="30"/>
      <c r="L25" s="67">
        <f>IF(J25=0,0,($K$25/$J$25)*100000)</f>
        <v>0</v>
      </c>
      <c r="M25" s="8">
        <v>3795</v>
      </c>
      <c r="N25" s="3">
        <v>1.3818E-2</v>
      </c>
      <c r="O25" s="67">
        <f t="shared" ref="O25:O35" si="4">L25*N25</f>
        <v>0</v>
      </c>
    </row>
    <row r="26" spans="1:15" x14ac:dyDescent="0.2">
      <c r="A26" s="9" t="s">
        <v>7</v>
      </c>
      <c r="B26" s="8">
        <f>Populations!E10</f>
        <v>0</v>
      </c>
      <c r="C26" s="30"/>
      <c r="D26" s="67">
        <f>IF(B26=0,0,($C$26/$B$26)*100000)</f>
        <v>0</v>
      </c>
      <c r="E26" s="8">
        <v>15192</v>
      </c>
      <c r="F26" s="3">
        <v>5.5316999999999998E-2</v>
      </c>
      <c r="G26" s="67">
        <f t="shared" si="3"/>
        <v>0</v>
      </c>
      <c r="I26" s="9" t="s">
        <v>7</v>
      </c>
      <c r="J26" s="8">
        <f>Populations!H10</f>
        <v>0</v>
      </c>
      <c r="K26" s="30"/>
      <c r="L26" s="67">
        <f>IF(J26=0,0,($K$26/$J$26)*100000)</f>
        <v>0</v>
      </c>
      <c r="M26" s="8">
        <v>15192</v>
      </c>
      <c r="N26" s="3">
        <v>5.5316999999999998E-2</v>
      </c>
      <c r="O26" s="67">
        <f t="shared" si="4"/>
        <v>0</v>
      </c>
    </row>
    <row r="27" spans="1:15" x14ac:dyDescent="0.2">
      <c r="A27" s="3" t="s">
        <v>8</v>
      </c>
      <c r="B27" s="8">
        <f>Populations!E11</f>
        <v>0</v>
      </c>
      <c r="C27" s="30"/>
      <c r="D27" s="67">
        <f>IF(B27=0,0,($C$27/$B$27)*100000)</f>
        <v>0</v>
      </c>
      <c r="E27" s="8">
        <v>39977</v>
      </c>
      <c r="F27" s="3">
        <v>0.145565</v>
      </c>
      <c r="G27" s="67">
        <f t="shared" si="3"/>
        <v>0</v>
      </c>
      <c r="I27" s="3" t="s">
        <v>8</v>
      </c>
      <c r="J27" s="8">
        <f>Populations!H11</f>
        <v>0</v>
      </c>
      <c r="K27" s="30"/>
      <c r="L27" s="67">
        <f>IF(J27=0,0,($K$27/$J$27)*100000)</f>
        <v>0</v>
      </c>
      <c r="M27" s="8">
        <v>39977</v>
      </c>
      <c r="N27" s="3">
        <v>0.145565</v>
      </c>
      <c r="O27" s="67">
        <f t="shared" si="4"/>
        <v>0</v>
      </c>
    </row>
    <row r="28" spans="1:15" x14ac:dyDescent="0.2">
      <c r="A28" s="3" t="s">
        <v>9</v>
      </c>
      <c r="B28" s="8">
        <f>Populations!E12</f>
        <v>0</v>
      </c>
      <c r="C28" s="30"/>
      <c r="D28" s="67">
        <f>IF(B28=0,0,($C$28/$B$28)*100000)</f>
        <v>0</v>
      </c>
      <c r="E28" s="8">
        <v>38077</v>
      </c>
      <c r="F28" s="3">
        <v>0.13864599999999999</v>
      </c>
      <c r="G28" s="67">
        <f t="shared" si="3"/>
        <v>0</v>
      </c>
      <c r="I28" s="3" t="s">
        <v>9</v>
      </c>
      <c r="J28" s="8">
        <f>Populations!H12</f>
        <v>0</v>
      </c>
      <c r="K28" s="30"/>
      <c r="L28" s="67">
        <f>IF(J28=0,0,($K$28/$J$28)*100000)</f>
        <v>0</v>
      </c>
      <c r="M28" s="8">
        <v>38077</v>
      </c>
      <c r="N28" s="3">
        <v>0.13864599999999999</v>
      </c>
      <c r="O28" s="67">
        <f t="shared" si="4"/>
        <v>0</v>
      </c>
    </row>
    <row r="29" spans="1:15" x14ac:dyDescent="0.2">
      <c r="A29" s="3" t="s">
        <v>10</v>
      </c>
      <c r="B29" s="8">
        <f>Populations!E13</f>
        <v>0</v>
      </c>
      <c r="C29" s="30"/>
      <c r="D29" s="67">
        <f>IF(B29=0,0,($C$29/$B$29)*100000)</f>
        <v>0</v>
      </c>
      <c r="E29" s="8">
        <v>37233</v>
      </c>
      <c r="F29" s="3">
        <v>0.135573</v>
      </c>
      <c r="G29" s="67">
        <f t="shared" si="3"/>
        <v>0</v>
      </c>
      <c r="I29" s="3" t="s">
        <v>10</v>
      </c>
      <c r="J29" s="8">
        <f>Populations!H13</f>
        <v>0</v>
      </c>
      <c r="K29" s="30"/>
      <c r="L29" s="67">
        <f>IF(J29=0,0,($K$29/$J$29)*100000)</f>
        <v>0</v>
      </c>
      <c r="M29" s="8">
        <v>37233</v>
      </c>
      <c r="N29" s="3">
        <v>0.135573</v>
      </c>
      <c r="O29" s="67">
        <f t="shared" si="4"/>
        <v>0</v>
      </c>
    </row>
    <row r="30" spans="1:15" x14ac:dyDescent="0.2">
      <c r="A30" s="3" t="s">
        <v>11</v>
      </c>
      <c r="B30" s="8">
        <f>Populations!E14</f>
        <v>0</v>
      </c>
      <c r="C30" s="30"/>
      <c r="D30" s="67">
        <f>IF(B30=0,0,($C$30/$B$30)*100000)</f>
        <v>0</v>
      </c>
      <c r="E30" s="8">
        <v>44659</v>
      </c>
      <c r="F30" s="3">
        <v>0.16261300000000001</v>
      </c>
      <c r="G30" s="67">
        <f t="shared" si="3"/>
        <v>0</v>
      </c>
      <c r="I30" s="3" t="s">
        <v>11</v>
      </c>
      <c r="J30" s="8">
        <f>Populations!H14</f>
        <v>0</v>
      </c>
      <c r="K30" s="30"/>
      <c r="L30" s="67">
        <f>IF(J30=0,0,($K$30/$J$30)*100000)</f>
        <v>0</v>
      </c>
      <c r="M30" s="8">
        <v>44659</v>
      </c>
      <c r="N30" s="3">
        <v>0.16261300000000001</v>
      </c>
      <c r="O30" s="67">
        <f t="shared" si="4"/>
        <v>0</v>
      </c>
    </row>
    <row r="31" spans="1:15" x14ac:dyDescent="0.2">
      <c r="A31" s="3" t="s">
        <v>12</v>
      </c>
      <c r="B31" s="8">
        <f>Populations!E15</f>
        <v>0</v>
      </c>
      <c r="C31" s="30"/>
      <c r="D31" s="67">
        <f>IF(B31=0,0,($C$31/$B$31)*100000)</f>
        <v>0</v>
      </c>
      <c r="E31" s="8">
        <v>37030</v>
      </c>
      <c r="F31" s="3">
        <v>0.13483400000000001</v>
      </c>
      <c r="G31" s="67">
        <f t="shared" si="3"/>
        <v>0</v>
      </c>
      <c r="I31" s="3" t="s">
        <v>12</v>
      </c>
      <c r="J31" s="8">
        <f>Populations!H15</f>
        <v>0</v>
      </c>
      <c r="K31" s="30"/>
      <c r="L31" s="67">
        <f>IF(J31=0,0,($K$31/$J$31)*100000)</f>
        <v>0</v>
      </c>
      <c r="M31" s="8">
        <v>37030</v>
      </c>
      <c r="N31" s="3">
        <v>0.13483400000000001</v>
      </c>
      <c r="O31" s="67">
        <f t="shared" si="4"/>
        <v>0</v>
      </c>
    </row>
    <row r="32" spans="1:15" x14ac:dyDescent="0.2">
      <c r="A32" s="3" t="s">
        <v>13</v>
      </c>
      <c r="B32" s="8">
        <f>Populations!E16</f>
        <v>0</v>
      </c>
      <c r="C32" s="30"/>
      <c r="D32" s="67">
        <f>IF(B32=0,0,($C$32/$B$32)*100000)</f>
        <v>0</v>
      </c>
      <c r="E32" s="8">
        <v>23961</v>
      </c>
      <c r="F32" s="3">
        <v>8.7247000000000005E-2</v>
      </c>
      <c r="G32" s="67">
        <f t="shared" si="3"/>
        <v>0</v>
      </c>
      <c r="I32" s="3" t="s">
        <v>13</v>
      </c>
      <c r="J32" s="8">
        <f>Populations!H16</f>
        <v>0</v>
      </c>
      <c r="K32" s="30"/>
      <c r="L32" s="67">
        <f>IF(J32=0,0,($K$32/$J$32)*100000)</f>
        <v>0</v>
      </c>
      <c r="M32" s="8">
        <v>23961</v>
      </c>
      <c r="N32" s="3">
        <v>8.7247000000000005E-2</v>
      </c>
      <c r="O32" s="67">
        <f t="shared" si="4"/>
        <v>0</v>
      </c>
    </row>
    <row r="33" spans="1:15" x14ac:dyDescent="0.2">
      <c r="A33" s="3" t="s">
        <v>14</v>
      </c>
      <c r="B33" s="8">
        <f>Populations!E17</f>
        <v>0</v>
      </c>
      <c r="C33" s="30"/>
      <c r="D33" s="67">
        <f>IF(B33=0,0,($C$33/$B$33)*100000)</f>
        <v>0</v>
      </c>
      <c r="E33" s="8">
        <v>18136</v>
      </c>
      <c r="F33" s="3">
        <v>6.6036999999999998E-2</v>
      </c>
      <c r="G33" s="67">
        <f t="shared" si="3"/>
        <v>0</v>
      </c>
      <c r="I33" s="3" t="s">
        <v>14</v>
      </c>
      <c r="J33" s="8">
        <f>Populations!H17</f>
        <v>0</v>
      </c>
      <c r="K33" s="30"/>
      <c r="L33" s="67">
        <f>IF(J33=0,0,($K$33/$J$33)*100000)</f>
        <v>0</v>
      </c>
      <c r="M33" s="8">
        <v>18136</v>
      </c>
      <c r="N33" s="3">
        <v>6.6036999999999998E-2</v>
      </c>
      <c r="O33" s="67">
        <f t="shared" si="4"/>
        <v>0</v>
      </c>
    </row>
    <row r="34" spans="1:15" x14ac:dyDescent="0.2">
      <c r="A34" s="3" t="s">
        <v>15</v>
      </c>
      <c r="B34" s="8">
        <f>Populations!E18</f>
        <v>0</v>
      </c>
      <c r="C34" s="30"/>
      <c r="D34" s="67">
        <f>IF(B34=0,0,($C$34/$B$34)*100000)</f>
        <v>0</v>
      </c>
      <c r="E34" s="8">
        <v>12315</v>
      </c>
      <c r="F34" s="3">
        <v>4.4842E-2</v>
      </c>
      <c r="G34" s="67">
        <f t="shared" si="3"/>
        <v>0</v>
      </c>
      <c r="I34" s="3" t="s">
        <v>15</v>
      </c>
      <c r="J34" s="8">
        <f>Populations!H18</f>
        <v>0</v>
      </c>
      <c r="K34" s="30"/>
      <c r="L34" s="67">
        <f>IF(J34=0,0,($K$34/$J$34)*100000)</f>
        <v>0</v>
      </c>
      <c r="M34" s="8">
        <v>12315</v>
      </c>
      <c r="N34" s="3">
        <v>4.4842E-2</v>
      </c>
      <c r="O34" s="67">
        <f t="shared" si="4"/>
        <v>0</v>
      </c>
    </row>
    <row r="35" spans="1:15" x14ac:dyDescent="0.2">
      <c r="A35" s="3" t="s">
        <v>16</v>
      </c>
      <c r="B35" s="8">
        <f>Populations!E19</f>
        <v>0</v>
      </c>
      <c r="C35" s="30"/>
      <c r="D35" s="67">
        <f>IF(B35=0,0,($C$35/$B$35)*100000)</f>
        <v>0</v>
      </c>
      <c r="E35" s="8">
        <v>4259</v>
      </c>
      <c r="F35" s="3">
        <v>1.5507999999999999E-2</v>
      </c>
      <c r="G35" s="67">
        <f t="shared" si="3"/>
        <v>0</v>
      </c>
      <c r="I35" s="3" t="s">
        <v>16</v>
      </c>
      <c r="J35" s="8">
        <f>Populations!H19</f>
        <v>0</v>
      </c>
      <c r="K35" s="30"/>
      <c r="L35" s="67">
        <f>IF(J35=0,0,($K$35/$J$35)*100000)</f>
        <v>0</v>
      </c>
      <c r="M35" s="8">
        <v>4259</v>
      </c>
      <c r="N35" s="3">
        <v>1.5507999999999999E-2</v>
      </c>
      <c r="O35" s="67">
        <f t="shared" si="4"/>
        <v>0</v>
      </c>
    </row>
    <row r="36" spans="1:15" x14ac:dyDescent="0.2">
      <c r="A36" s="3" t="s">
        <v>17</v>
      </c>
      <c r="B36" s="8">
        <f>SUM(B25:B35)</f>
        <v>0</v>
      </c>
      <c r="C36" s="8">
        <f>SUM(C25:C35)</f>
        <v>0</v>
      </c>
      <c r="E36" s="8">
        <f>SUM(E25:E35)</f>
        <v>274634</v>
      </c>
      <c r="F36" s="3">
        <f>SUM(F25:F35)</f>
        <v>1</v>
      </c>
      <c r="G36" s="67">
        <f>SUM(G25:G35)</f>
        <v>0</v>
      </c>
      <c r="I36" s="3" t="s">
        <v>17</v>
      </c>
      <c r="J36" s="8">
        <f>SUM(J25:J35)</f>
        <v>0</v>
      </c>
      <c r="K36" s="8">
        <f>SUM(K25:K35)</f>
        <v>0</v>
      </c>
      <c r="M36" s="8">
        <f>SUM(M25:M35)</f>
        <v>274634</v>
      </c>
      <c r="N36" s="3">
        <f>SUM(N25:N35)</f>
        <v>1</v>
      </c>
      <c r="O36" s="67">
        <f>SUM(O25:O35)</f>
        <v>0</v>
      </c>
    </row>
    <row r="38" spans="1:15" x14ac:dyDescent="0.2">
      <c r="A38" s="14" t="s">
        <v>83</v>
      </c>
      <c r="I38" s="14" t="s">
        <v>84</v>
      </c>
    </row>
    <row r="40" spans="1:15" x14ac:dyDescent="0.2">
      <c r="A40" s="75" t="s">
        <v>65</v>
      </c>
      <c r="B40" s="75"/>
      <c r="C40" s="75"/>
      <c r="D40" s="75"/>
      <c r="E40" s="75"/>
      <c r="F40" s="75"/>
      <c r="G40" s="75"/>
      <c r="H40" s="22"/>
      <c r="I40" s="22"/>
      <c r="J40" s="22"/>
      <c r="K40" s="22"/>
      <c r="L40" s="69"/>
      <c r="M40" s="22"/>
    </row>
    <row r="41" spans="1:15" x14ac:dyDescent="0.2">
      <c r="A41" s="76"/>
      <c r="B41" s="77"/>
      <c r="C41" s="77"/>
      <c r="D41" s="77"/>
      <c r="E41" s="77"/>
      <c r="F41" s="77"/>
      <c r="G41" s="78"/>
      <c r="H41" s="24"/>
      <c r="I41" s="24"/>
      <c r="J41" s="24"/>
      <c r="K41" s="24"/>
      <c r="L41" s="70"/>
      <c r="M41" s="24"/>
    </row>
    <row r="42" spans="1:15" x14ac:dyDescent="0.2">
      <c r="A42" s="79"/>
      <c r="B42" s="80"/>
      <c r="C42" s="80"/>
      <c r="D42" s="80"/>
      <c r="E42" s="80"/>
      <c r="F42" s="80"/>
      <c r="G42" s="81"/>
      <c r="H42" s="24"/>
      <c r="I42" s="24"/>
      <c r="J42" s="24"/>
      <c r="K42" s="24"/>
      <c r="L42" s="70"/>
      <c r="M42" s="24"/>
    </row>
    <row r="43" spans="1:15" x14ac:dyDescent="0.2">
      <c r="A43" s="79"/>
      <c r="B43" s="80"/>
      <c r="C43" s="80"/>
      <c r="D43" s="80"/>
      <c r="E43" s="80"/>
      <c r="F43" s="80"/>
      <c r="G43" s="81"/>
      <c r="H43" s="24"/>
      <c r="I43" s="24"/>
      <c r="J43" s="24"/>
      <c r="K43" s="24"/>
      <c r="L43" s="70"/>
      <c r="M43" s="24"/>
    </row>
    <row r="44" spans="1:15" x14ac:dyDescent="0.2">
      <c r="A44" s="79"/>
      <c r="B44" s="80"/>
      <c r="C44" s="80"/>
      <c r="D44" s="80"/>
      <c r="E44" s="80"/>
      <c r="F44" s="80"/>
      <c r="G44" s="81"/>
      <c r="H44" s="24"/>
      <c r="I44" s="24"/>
      <c r="J44" s="24"/>
      <c r="K44" s="24"/>
      <c r="L44" s="70"/>
      <c r="M44" s="24"/>
    </row>
    <row r="45" spans="1:15" x14ac:dyDescent="0.2">
      <c r="A45" s="79"/>
      <c r="B45" s="80"/>
      <c r="C45" s="80"/>
      <c r="D45" s="80"/>
      <c r="E45" s="80"/>
      <c r="F45" s="80"/>
      <c r="G45" s="81"/>
      <c r="H45" s="24"/>
      <c r="I45" s="24"/>
      <c r="J45" s="24"/>
      <c r="K45" s="24"/>
      <c r="L45" s="70"/>
      <c r="M45" s="24"/>
    </row>
    <row r="46" spans="1:15" x14ac:dyDescent="0.2">
      <c r="A46" s="79"/>
      <c r="B46" s="80"/>
      <c r="C46" s="80"/>
      <c r="D46" s="80"/>
      <c r="E46" s="80"/>
      <c r="F46" s="80"/>
      <c r="G46" s="81"/>
      <c r="H46" s="24"/>
      <c r="I46" s="24"/>
      <c r="J46" s="24"/>
      <c r="K46" s="24"/>
      <c r="L46" s="70"/>
      <c r="M46" s="24"/>
    </row>
    <row r="47" spans="1:15" x14ac:dyDescent="0.2">
      <c r="A47" s="79"/>
      <c r="B47" s="80"/>
      <c r="C47" s="80"/>
      <c r="D47" s="80"/>
      <c r="E47" s="80"/>
      <c r="F47" s="80"/>
      <c r="G47" s="81"/>
      <c r="H47" s="24"/>
      <c r="I47" s="24"/>
      <c r="J47" s="24"/>
      <c r="K47" s="24"/>
      <c r="L47" s="70"/>
      <c r="M47" s="24"/>
    </row>
    <row r="48" spans="1:15" x14ac:dyDescent="0.2">
      <c r="A48" s="79"/>
      <c r="B48" s="80"/>
      <c r="C48" s="80"/>
      <c r="D48" s="80"/>
      <c r="E48" s="80"/>
      <c r="F48" s="80"/>
      <c r="G48" s="81"/>
      <c r="H48" s="24"/>
      <c r="I48" s="24"/>
      <c r="J48" s="24"/>
      <c r="K48" s="24"/>
      <c r="L48" s="70"/>
      <c r="M48" s="24"/>
    </row>
    <row r="49" spans="1:13" x14ac:dyDescent="0.2">
      <c r="A49" s="79"/>
      <c r="B49" s="80"/>
      <c r="C49" s="80"/>
      <c r="D49" s="80"/>
      <c r="E49" s="80"/>
      <c r="F49" s="80"/>
      <c r="G49" s="81"/>
      <c r="H49" s="24"/>
      <c r="I49" s="24"/>
      <c r="J49" s="24"/>
      <c r="K49" s="24"/>
      <c r="L49" s="70"/>
      <c r="M49" s="24"/>
    </row>
    <row r="50" spans="1:13" x14ac:dyDescent="0.2">
      <c r="A50" s="79"/>
      <c r="B50" s="80"/>
      <c r="C50" s="80"/>
      <c r="D50" s="80"/>
      <c r="E50" s="80"/>
      <c r="F50" s="80"/>
      <c r="G50" s="81"/>
      <c r="H50" s="24"/>
      <c r="I50" s="24"/>
      <c r="J50" s="24"/>
      <c r="K50" s="24"/>
      <c r="L50" s="70"/>
      <c r="M50" s="24"/>
    </row>
    <row r="51" spans="1:13" x14ac:dyDescent="0.2">
      <c r="A51" s="82"/>
      <c r="B51" s="83"/>
      <c r="C51" s="83"/>
      <c r="D51" s="83"/>
      <c r="E51" s="83"/>
      <c r="F51" s="83"/>
      <c r="G51" s="84"/>
      <c r="H51" s="24"/>
      <c r="I51" s="24"/>
      <c r="J51" s="24"/>
      <c r="K51" s="24"/>
      <c r="L51" s="70"/>
      <c r="M51" s="24"/>
    </row>
  </sheetData>
  <sheetProtection sheet="1" objects="1" scenarios="1"/>
  <mergeCells count="2">
    <mergeCell ref="A40:G40"/>
    <mergeCell ref="A41:G51"/>
  </mergeCells>
  <phoneticPr fontId="0" type="noConversion"/>
  <pageMargins left="1" right="1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Introduction</vt:lpstr>
      <vt:lpstr>Populations</vt:lpstr>
      <vt:lpstr>Background-Report</vt:lpstr>
      <vt:lpstr>Injury</vt:lpstr>
      <vt:lpstr>Fall-related_Injuries</vt:lpstr>
      <vt:lpstr>Firearms-related_Injuries</vt:lpstr>
      <vt:lpstr>Assault-related_Injuries</vt:lpstr>
      <vt:lpstr>MVC_Injuries</vt:lpstr>
      <vt:lpstr>Suicide_Attempts</vt:lpstr>
      <vt:lpstr>Report</vt:lpstr>
    </vt:vector>
  </TitlesOfParts>
  <Company>CDC - NCIPC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khg8</cp:lastModifiedBy>
  <cp:lastPrinted>2002-08-14T15:30:26Z</cp:lastPrinted>
  <dcterms:created xsi:type="dcterms:W3CDTF">2002-05-13T15:46:14Z</dcterms:created>
  <dcterms:modified xsi:type="dcterms:W3CDTF">2012-02-29T19:34:22Z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2019-04-25T22:51:30.7914049Z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